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na.oai\Desktop\Brailim 2023\Diciembre 2023\Financieros\PRESUPUESTO APROBADO 2024\"/>
    </mc:Choice>
  </mc:AlternateContent>
  <bookViews>
    <workbookView xWindow="0" yWindow="0" windowWidth="28800" windowHeight="12330"/>
  </bookViews>
  <sheets>
    <sheet name="P1 Presupuesto Aprobado" sheetId="1" r:id="rId1"/>
    <sheet name="Hoja1" sheetId="2" r:id="rId2"/>
    <sheet name="Hoja2" sheetId="3" r:id="rId3"/>
  </sheets>
  <definedNames>
    <definedName name="_xlnm.Print_Area" localSheetId="0">'P1 Presupuesto Aprobado'!$A$1:$G$128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F24" i="3"/>
  <c r="E24" i="3"/>
  <c r="H21" i="3"/>
  <c r="H19" i="3"/>
  <c r="H16" i="3"/>
  <c r="H14" i="3"/>
  <c r="H12" i="3"/>
  <c r="H10" i="3"/>
  <c r="H6" i="3"/>
  <c r="G122" i="2"/>
  <c r="H119" i="2"/>
  <c r="H113" i="2"/>
  <c r="H107" i="2"/>
  <c r="H98" i="2"/>
  <c r="H79" i="2"/>
  <c r="H74" i="2"/>
  <c r="H70" i="2"/>
  <c r="H63" i="2"/>
  <c r="H56" i="2"/>
  <c r="H49" i="2"/>
  <c r="G42" i="2"/>
  <c r="H40" i="2"/>
  <c r="H37" i="2"/>
  <c r="G32" i="2"/>
  <c r="L30" i="2"/>
  <c r="H24" i="2"/>
  <c r="L23" i="2"/>
  <c r="L19" i="2"/>
  <c r="C17" i="2"/>
  <c r="H15" i="2"/>
  <c r="H11" i="2"/>
  <c r="D87" i="1"/>
  <c r="D55" i="1"/>
  <c r="D54" i="1"/>
  <c r="D37" i="1"/>
  <c r="D35" i="1"/>
  <c r="D34" i="1"/>
  <c r="D33" i="1"/>
  <c r="D31" i="1"/>
  <c r="D29" i="1"/>
  <c r="D28" i="1"/>
  <c r="D27" i="1"/>
  <c r="D26" i="1"/>
  <c r="D24" i="1"/>
  <c r="D19" i="1"/>
  <c r="D18" i="1"/>
  <c r="D17" i="1"/>
  <c r="D13" i="1"/>
  <c r="D12" i="1"/>
  <c r="D11" i="1"/>
</calcChain>
</file>

<file path=xl/sharedStrings.xml><?xml version="1.0" encoding="utf-8"?>
<sst xmlns="http://schemas.openxmlformats.org/spreadsheetml/2006/main" count="134" uniqueCount="120">
  <si>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</si>
  <si>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</si>
  <si>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</si>
  <si>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</si>
  <si>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</si>
  <si>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</si>
  <si>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</si>
  <si>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</si>
  <si>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</si>
  <si>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</si>
  <si>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</si>
  <si>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</si>
  <si>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</si>
  <si>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</si>
  <si>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</si>
  <si>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</si>
  <si>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</si>
  <si>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</si>
  <si>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</si>
  <si>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</si>
  <si>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</si>
  <si>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</si>
  <si>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</si>
  <si>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</si>
  <si>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</si>
  <si>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</si>
  <si>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</si>
  <si>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</si>
  <si>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</si>
  <si>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</si>
  <si>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</si>
  <si>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</si>
  <si>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</si>
  <si>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</si>
  <si>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</si>
  <si>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</si>
  <si>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</si>
  <si>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</si>
  <si>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</si>
  <si>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</si>
  <si>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</si>
  <si>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</si>
  <si>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</si>
  <si>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</si>
  <si>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</si>
  <si>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</si>
  <si>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</si>
  <si>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</si>
  <si>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</si>
  <si>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</si>
  <si>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</si>
  <si>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</si>
  <si>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</si>
  <si>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</si>
  <si>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</si>
  <si>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</si>
  <si>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</si>
  <si>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</si>
  <si>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</si>
  <si>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</si>
  <si>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</si>
  <si>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</si>
  <si>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</si>
  <si>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</si>
  <si>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</si>
  <si>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</si>
  <si>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</si>
  <si>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</si>
  <si>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</si>
  <si>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</si>
  <si>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</si>
  <si>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</si>
  <si>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</si>
  <si>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</si>
  <si>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</si>
  <si>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</si>
  <si>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</si>
  <si>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</si>
  <si>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</si>
  <si>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</si>
  <si>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Ministerio de Hacienda</t>
  </si>
  <si>
    <t>Centro de Capacitación en Política y Gestión Fiscal</t>
  </si>
  <si>
    <t>Elaborado por</t>
  </si>
  <si>
    <t>Lic. Joanna Vólquez Mercedes</t>
  </si>
  <si>
    <t>Contador</t>
  </si>
  <si>
    <t>Revisado por:</t>
  </si>
  <si>
    <t>Enc. Div. Financiera</t>
  </si>
  <si>
    <t>Aprobado por:</t>
  </si>
  <si>
    <t>Enc. Depto. Administrativo y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</si>
  <si>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</si>
  <si>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</si>
  <si>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</si>
  <si>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_____________________________________</t>
  </si>
  <si>
    <t>________________________________________</t>
  </si>
  <si>
    <t>Fuerte: SIGEF</t>
  </si>
  <si>
    <t>2.1.1</t>
  </si>
  <si>
    <t>2.1.5</t>
  </si>
  <si>
    <t>2.2.1</t>
  </si>
  <si>
    <t>2.2.6</t>
  </si>
  <si>
    <t>2.2.9</t>
  </si>
  <si>
    <t>2.3.1</t>
  </si>
  <si>
    <t>2.3.2</t>
  </si>
  <si>
    <t>2.3.3</t>
  </si>
  <si>
    <t>2.3.5</t>
  </si>
  <si>
    <t>2.3.9</t>
  </si>
  <si>
    <t>2.3.7</t>
  </si>
  <si>
    <t>2.6.1</t>
  </si>
  <si>
    <t>2.6.5</t>
  </si>
  <si>
    <t>2.2.2.</t>
  </si>
  <si>
    <t>2.2.4</t>
  </si>
  <si>
    <t>2.2.5</t>
  </si>
  <si>
    <t>2.2.8</t>
  </si>
  <si>
    <t>2.3.6</t>
  </si>
  <si>
    <t>2.1.2</t>
  </si>
  <si>
    <t>2.2.2</t>
  </si>
  <si>
    <t>2.2.7</t>
  </si>
  <si>
    <t>Lic. Rafael de la Cruz Santos</t>
  </si>
  <si>
    <t>Derby de los Santos</t>
  </si>
  <si>
    <t>Viceministro del Tesoro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</si>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</sst>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165" fontId="3" fillId="0" borderId="1" xfId="0" applyNumberFormat="1" applyFont="1" applyBorder="1"/>
    <xf numFmtId="165" fontId="3" fillId="2" borderId="2" xfId="0" applyNumberFormat="1" applyFont="1" applyFill="1" applyBorder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4" fillId="0" borderId="11" xfId="0" applyFont="1" applyBorder="1" applyAlignment="1">
      <alignment vertical="center" wrapText="1" readingOrder="1"/>
    </xf>
    <xf numFmtId="0" fontId="5" fillId="0" borderId="11" xfId="0" applyFont="1" applyBorder="1" applyAlignment="1">
      <alignment vertical="top" wrapText="1" readingOrder="1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top" wrapText="1" readingOrder="1"/>
    </xf>
    <xf numFmtId="0" fontId="7" fillId="0" borderId="7" xfId="0" applyFont="1" applyBorder="1" applyAlignment="1">
      <alignment horizontal="center" vertical="top" wrapText="1" readingOrder="1"/>
    </xf>
    <xf numFmtId="0" fontId="7" fillId="0" borderId="11" xfId="0" applyFont="1" applyBorder="1" applyAlignment="1">
      <alignment horizontal="center" vertical="top" wrapText="1" readingOrder="1"/>
    </xf>
    <xf numFmtId="0" fontId="0" fillId="3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43" fontId="10" fillId="0" borderId="1" xfId="1" applyFont="1" applyBorder="1"/>
    <xf numFmtId="0" fontId="10" fillId="0" borderId="0" xfId="0" applyFont="1" applyBorder="1" applyAlignment="1">
      <alignment horizontal="left" indent="1"/>
    </xf>
    <xf numFmtId="43" fontId="10" fillId="0" borderId="0" xfId="1" applyFont="1" applyBorder="1"/>
    <xf numFmtId="0" fontId="9" fillId="0" borderId="0" xfId="0" applyFont="1" applyBorder="1" applyAlignment="1">
      <alignment horizontal="left" indent="2"/>
    </xf>
    <xf numFmtId="43" fontId="9" fillId="0" borderId="0" xfId="1" applyFont="1" applyBorder="1"/>
    <xf numFmtId="165" fontId="9" fillId="0" borderId="0" xfId="0" applyNumberFormat="1" applyFont="1" applyBorder="1"/>
    <xf numFmtId="165" fontId="10" fillId="0" borderId="0" xfId="0" applyNumberFormat="1" applyFont="1" applyBorder="1"/>
    <xf numFmtId="165" fontId="10" fillId="0" borderId="1" xfId="0" applyNumberFormat="1" applyFont="1" applyBorder="1"/>
    <xf numFmtId="0" fontId="9" fillId="0" borderId="0" xfId="0" applyFont="1" applyBorder="1" applyAlignment="1">
      <alignment horizontal="left" wrapText="1" indent="2"/>
    </xf>
    <xf numFmtId="0" fontId="12" fillId="2" borderId="2" xfId="0" applyFont="1" applyFill="1" applyBorder="1" applyAlignment="1">
      <alignment vertical="center"/>
    </xf>
    <xf numFmtId="0" fontId="10" fillId="0" borderId="9" xfId="0" applyFont="1" applyBorder="1" applyAlignment="1">
      <alignment horizontal="left" indent="1"/>
    </xf>
    <xf numFmtId="165" fontId="10" fillId="0" borderId="9" xfId="0" applyNumberFormat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 wrapText="1" indent="2"/>
    </xf>
    <xf numFmtId="165" fontId="9" fillId="0" borderId="13" xfId="0" applyNumberFormat="1" applyFont="1" applyBorder="1"/>
    <xf numFmtId="43" fontId="11" fillId="2" borderId="2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indent="2"/>
    </xf>
    <xf numFmtId="164" fontId="0" fillId="0" borderId="0" xfId="0" applyNumberFormat="1" applyBorder="1"/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165" fontId="9" fillId="0" borderId="0" xfId="0" applyNumberFormat="1" applyFont="1" applyFill="1" applyBorder="1"/>
    <xf numFmtId="43" fontId="3" fillId="0" borderId="0" xfId="1" applyFont="1"/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1</xdr:col>
      <xdr:colOff>444500</xdr:colOff>
      <xdr:row>2</xdr:row>
      <xdr:rowOff>127000</xdr:rowOff>
    </xdr:from>
    <xdr:to>
      <xdr:col>2</xdr:col>
      <xdr:colOff>2000249</xdr:colOff>
      <xdr:row>5</xdr:row>
      <xdr:rowOff>142875</xdr:rowOff>
    </xdr:to>
    <xdr:pic>
      <xdr:nvPicPr>
        <xdr:cNvPr id="6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1206500" y="508000"/>
          <a:ext cx="2317749" cy="115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714374</xdr:colOff>
      <xdr:row>2</xdr:row>
      <xdr:rowOff>142875</xdr:rowOff>
    </xdr:from>
    <xdr:to>
      <xdr:col>5</xdr:col>
      <xdr:colOff>635000</xdr:colOff>
      <xdr:row>5</xdr:row>
      <xdr:rowOff>79375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56749" y="523875"/>
          <a:ext cx="2921001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7"/>
  <sheetViews>
    <sheetView showGridLines="0" tabSelected="1" view="pageBreakPreview" topLeftCell="A8" zoomScaleNormal="100" zoomScaleSheetLayoutView="100" workbookViewId="0">
      <selection activeCell="D121" sqref="D121"/>
    </sheetView>
  </sheetViews>
  <sheetFormatPr baseColWidth="10" defaultColWidth="11.42578125" defaultRowHeight="15" x14ac:dyDescent="0.25"/>
  <cols>
    <col min="3" max="3" width="109.85546875" customWidth="1"/>
    <col min="4" max="4" width="23.85546875" customWidth="1"/>
    <col min="5" max="5" width="21.28515625" customWidth="1"/>
  </cols>
  <sheetData>
    <row r="1" spans="2:16" x14ac:dyDescent="0.25">
      <c r="B1" s="12"/>
      <c r="C1" s="13"/>
      <c r="D1" s="13"/>
      <c r="E1" s="13"/>
      <c r="F1" s="14"/>
    </row>
    <row r="2" spans="2:16" x14ac:dyDescent="0.25">
      <c r="B2" s="15"/>
      <c r="C2" s="11"/>
      <c r="D2" s="11"/>
      <c r="E2" s="11"/>
      <c r="F2" s="16"/>
    </row>
    <row r="3" spans="2:16" ht="28.5" customHeight="1" x14ac:dyDescent="0.25">
      <c r="B3" s="15"/>
      <c r="C3" s="64" t="s">
        <v>80</v>
      </c>
      <c r="D3" s="65"/>
      <c r="E3" s="65"/>
      <c r="F3" s="17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32.25" customHeight="1" x14ac:dyDescent="0.25">
      <c r="B4" s="15"/>
      <c r="C4" s="62" t="s">
        <v>81</v>
      </c>
      <c r="D4" s="63"/>
      <c r="E4" s="63"/>
      <c r="F4" s="18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28.5" x14ac:dyDescent="0.25">
      <c r="B5" s="15"/>
      <c r="C5" s="69">
        <v>2024</v>
      </c>
      <c r="D5" s="70"/>
      <c r="E5" s="70"/>
      <c r="F5" s="19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33" customHeight="1" x14ac:dyDescent="0.25">
      <c r="B6" s="15"/>
      <c r="C6" s="62" t="s">
        <v>76</v>
      </c>
      <c r="D6" s="63"/>
      <c r="E6" s="63"/>
      <c r="F6" s="20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ht="38.25" customHeight="1" x14ac:dyDescent="0.25">
      <c r="B7" s="21"/>
      <c r="C7" s="62" t="s">
        <v>77</v>
      </c>
      <c r="D7" s="63"/>
      <c r="E7" s="63"/>
      <c r="F7" s="22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x14ac:dyDescent="0.25">
      <c r="B8" s="15"/>
      <c r="C8" s="11"/>
      <c r="D8" s="11"/>
      <c r="E8" s="11"/>
      <c r="F8" s="16"/>
    </row>
    <row r="9" spans="2:16" ht="15" customHeight="1" x14ac:dyDescent="0.25">
      <c r="B9" s="15"/>
      <c r="C9" s="66" t="s">
        <v>66</v>
      </c>
      <c r="D9" s="67" t="s">
        <v>79</v>
      </c>
      <c r="E9" s="67" t="s">
        <v>78</v>
      </c>
      <c r="F9" s="23"/>
    </row>
    <row r="10" spans="2:16" ht="23.25" customHeight="1" x14ac:dyDescent="0.25">
      <c r="B10" s="15"/>
      <c r="C10" s="66"/>
      <c r="D10" s="68"/>
      <c r="E10" s="68"/>
      <c r="F10" s="23"/>
    </row>
    <row r="11" spans="2:16" ht="21" x14ac:dyDescent="0.35">
      <c r="B11" s="15"/>
      <c r="C11" s="30" t="s">
        <v>0</v>
      </c>
      <c r="D11" s="31">
        <f>SUM(D12+D18+D28+D38+D54)</f>
        <v>286290776</v>
      </c>
      <c r="E11" s="1"/>
      <c r="F11" s="23"/>
    </row>
    <row r="12" spans="2:16" ht="21" x14ac:dyDescent="0.35">
      <c r="B12" s="15"/>
      <c r="C12" s="32" t="s">
        <v>1</v>
      </c>
      <c r="D12" s="33">
        <f>SUM(D13:D17)</f>
        <v>240499402</v>
      </c>
      <c r="E12" s="11"/>
      <c r="F12" s="23"/>
    </row>
    <row r="13" spans="2:16" ht="21" x14ac:dyDescent="0.35">
      <c r="B13" s="15"/>
      <c r="C13" s="34" t="s">
        <v>2</v>
      </c>
      <c r="D13" s="35">
        <f>72126840+73294200+10706120+600000</f>
        <v>156727160</v>
      </c>
      <c r="E13" s="53"/>
      <c r="F13" s="23"/>
    </row>
    <row r="14" spans="2:16" ht="21" x14ac:dyDescent="0.35">
      <c r="B14" s="15"/>
      <c r="C14" s="34" t="s">
        <v>3</v>
      </c>
      <c r="D14" s="35">
        <v>63793124</v>
      </c>
      <c r="E14" s="11"/>
      <c r="F14" s="23"/>
    </row>
    <row r="15" spans="2:16" ht="21" x14ac:dyDescent="0.35">
      <c r="B15" s="15"/>
      <c r="C15" s="34" t="s">
        <v>4</v>
      </c>
      <c r="D15" s="35"/>
      <c r="E15" s="11"/>
      <c r="F15" s="23"/>
    </row>
    <row r="16" spans="2:16" ht="21" x14ac:dyDescent="0.35">
      <c r="B16" s="15"/>
      <c r="C16" s="34" t="s">
        <v>5</v>
      </c>
      <c r="D16" s="35"/>
      <c r="E16" s="11"/>
      <c r="F16" s="23"/>
    </row>
    <row r="17" spans="2:6" ht="21" x14ac:dyDescent="0.35">
      <c r="B17" s="15"/>
      <c r="C17" s="34" t="s">
        <v>6</v>
      </c>
      <c r="D17" s="35">
        <f>9474378+9047143+1457597</f>
        <v>19979118</v>
      </c>
      <c r="E17" s="11"/>
      <c r="F17" s="23"/>
    </row>
    <row r="18" spans="2:6" ht="21" x14ac:dyDescent="0.35">
      <c r="B18" s="15"/>
      <c r="C18" s="32" t="s">
        <v>7</v>
      </c>
      <c r="D18" s="33">
        <f>SUM(D19:D27)</f>
        <v>14974103</v>
      </c>
      <c r="E18" s="11"/>
      <c r="F18" s="23"/>
    </row>
    <row r="19" spans="2:6" ht="21" x14ac:dyDescent="0.35">
      <c r="B19" s="15"/>
      <c r="C19" s="34" t="s">
        <v>8</v>
      </c>
      <c r="D19" s="35">
        <f>1528000+2364000+4420000+800000+300000+500000</f>
        <v>9912000</v>
      </c>
      <c r="E19" s="11"/>
      <c r="F19" s="23"/>
    </row>
    <row r="20" spans="2:6" ht="21" x14ac:dyDescent="0.35">
      <c r="B20" s="15"/>
      <c r="C20" s="34" t="s">
        <v>9</v>
      </c>
      <c r="D20" s="35">
        <v>100000</v>
      </c>
      <c r="E20" s="11"/>
      <c r="F20" s="23"/>
    </row>
    <row r="21" spans="2:6" ht="21" x14ac:dyDescent="0.35">
      <c r="B21" s="15"/>
      <c r="C21" s="34" t="s">
        <v>10</v>
      </c>
      <c r="D21" s="35"/>
      <c r="E21" s="11"/>
      <c r="F21" s="23"/>
    </row>
    <row r="22" spans="2:6" ht="21" x14ac:dyDescent="0.35">
      <c r="B22" s="15"/>
      <c r="C22" s="34" t="s">
        <v>11</v>
      </c>
      <c r="D22" s="35">
        <v>100000</v>
      </c>
      <c r="E22" s="11"/>
      <c r="F22" s="23"/>
    </row>
    <row r="23" spans="2:6" ht="21" x14ac:dyDescent="0.35">
      <c r="B23" s="15"/>
      <c r="C23" s="34" t="s">
        <v>12</v>
      </c>
      <c r="D23" s="35">
        <v>1200000</v>
      </c>
      <c r="E23" s="11"/>
      <c r="F23" s="16"/>
    </row>
    <row r="24" spans="2:6" ht="21" x14ac:dyDescent="0.35">
      <c r="B24" s="15"/>
      <c r="C24" s="34" t="s">
        <v>13</v>
      </c>
      <c r="D24" s="35">
        <f>540000+720000</f>
        <v>1260000</v>
      </c>
      <c r="E24" s="11"/>
      <c r="F24" s="16"/>
    </row>
    <row r="25" spans="2:6" ht="42" x14ac:dyDescent="0.35">
      <c r="B25" s="15"/>
      <c r="C25" s="39" t="s">
        <v>14</v>
      </c>
      <c r="D25" s="35">
        <v>600000</v>
      </c>
      <c r="E25" s="11"/>
      <c r="F25" s="16"/>
    </row>
    <row r="26" spans="2:6" ht="21" x14ac:dyDescent="0.35">
      <c r="B26" s="15"/>
      <c r="C26" s="34" t="s">
        <v>15</v>
      </c>
      <c r="D26" s="35">
        <f>300000+20000+350000</f>
        <v>670000</v>
      </c>
      <c r="E26" s="11"/>
      <c r="F26" s="16"/>
    </row>
    <row r="27" spans="2:6" ht="21" x14ac:dyDescent="0.35">
      <c r="B27" s="15"/>
      <c r="C27" s="34" t="s">
        <v>16</v>
      </c>
      <c r="D27" s="35">
        <f>100000+432103+600000</f>
        <v>1132103</v>
      </c>
      <c r="E27" s="11"/>
      <c r="F27" s="16"/>
    </row>
    <row r="28" spans="2:6" ht="21" x14ac:dyDescent="0.35">
      <c r="B28" s="15"/>
      <c r="C28" s="32" t="s">
        <v>17</v>
      </c>
      <c r="D28" s="33">
        <f>SUM(D29:D37)</f>
        <v>28677271</v>
      </c>
      <c r="E28" s="11"/>
      <c r="F28" s="16"/>
    </row>
    <row r="29" spans="2:6" ht="21" x14ac:dyDescent="0.35">
      <c r="B29" s="15"/>
      <c r="C29" s="34" t="s">
        <v>18</v>
      </c>
      <c r="D29" s="35">
        <f>800000+200000+800000+200000</f>
        <v>2000000</v>
      </c>
      <c r="E29" s="11"/>
      <c r="F29" s="16"/>
    </row>
    <row r="30" spans="2:6" ht="21" x14ac:dyDescent="0.35">
      <c r="B30" s="15"/>
      <c r="C30" s="34" t="s">
        <v>19</v>
      </c>
      <c r="D30" s="35">
        <v>1900000</v>
      </c>
      <c r="E30" s="11"/>
      <c r="F30" s="16"/>
    </row>
    <row r="31" spans="2:6" ht="21" x14ac:dyDescent="0.35">
      <c r="B31" s="15"/>
      <c r="C31" s="34" t="s">
        <v>20</v>
      </c>
      <c r="D31" s="35">
        <f>12500000+300000+500000+300000</f>
        <v>13600000</v>
      </c>
      <c r="E31" s="11"/>
      <c r="F31" s="16"/>
    </row>
    <row r="32" spans="2:6" ht="21" x14ac:dyDescent="0.35">
      <c r="B32" s="15"/>
      <c r="C32" s="34" t="s">
        <v>21</v>
      </c>
      <c r="D32" s="35"/>
      <c r="E32" s="11"/>
      <c r="F32" s="16"/>
    </row>
    <row r="33" spans="2:6" ht="21" x14ac:dyDescent="0.35">
      <c r="B33" s="15"/>
      <c r="C33" s="34" t="s">
        <v>22</v>
      </c>
      <c r="D33" s="35">
        <f>100000+200000</f>
        <v>300000</v>
      </c>
      <c r="E33" s="11"/>
      <c r="F33" s="16"/>
    </row>
    <row r="34" spans="2:6" ht="21" x14ac:dyDescent="0.35">
      <c r="B34" s="15"/>
      <c r="C34" s="34" t="s">
        <v>23</v>
      </c>
      <c r="D34" s="35">
        <f>200000+1004950+100000</f>
        <v>1304950</v>
      </c>
      <c r="E34" s="11"/>
      <c r="F34" s="16"/>
    </row>
    <row r="35" spans="2:6" ht="21" x14ac:dyDescent="0.35">
      <c r="B35" s="15"/>
      <c r="C35" s="34" t="s">
        <v>24</v>
      </c>
      <c r="D35" s="35">
        <f>3960000+50000+100000</f>
        <v>4110000</v>
      </c>
      <c r="E35" s="11"/>
      <c r="F35" s="16"/>
    </row>
    <row r="36" spans="2:6" ht="42" x14ac:dyDescent="0.35">
      <c r="B36" s="15"/>
      <c r="C36" s="39" t="s">
        <v>25</v>
      </c>
      <c r="D36" s="35"/>
      <c r="E36" s="11"/>
      <c r="F36" s="16"/>
    </row>
    <row r="37" spans="2:6" ht="21" x14ac:dyDescent="0.35">
      <c r="B37" s="15"/>
      <c r="C37" s="34" t="s">
        <v>26</v>
      </c>
      <c r="D37" s="35">
        <f>100000+100000+100000+200000+200000+100000+400000+3662321+100000+200000+200000+100000</f>
        <v>5462321</v>
      </c>
      <c r="E37" s="11"/>
      <c r="F37" s="16"/>
    </row>
    <row r="38" spans="2:6" ht="21" x14ac:dyDescent="0.35">
      <c r="B38" s="15"/>
      <c r="C38" s="32" t="s">
        <v>27</v>
      </c>
      <c r="D38" s="33"/>
      <c r="E38" s="11"/>
      <c r="F38" s="16"/>
    </row>
    <row r="39" spans="2:6" ht="21" x14ac:dyDescent="0.35">
      <c r="B39" s="15"/>
      <c r="C39" s="34" t="s">
        <v>28</v>
      </c>
      <c r="D39" s="35"/>
      <c r="E39" s="11"/>
      <c r="F39" s="16"/>
    </row>
    <row r="40" spans="2:6" ht="21" x14ac:dyDescent="0.35">
      <c r="B40" s="15"/>
      <c r="C40" s="34" t="s">
        <v>29</v>
      </c>
      <c r="D40" s="35">
        <v>0</v>
      </c>
      <c r="E40" s="11"/>
      <c r="F40" s="16"/>
    </row>
    <row r="41" spans="2:6" ht="21" x14ac:dyDescent="0.35">
      <c r="B41" s="15"/>
      <c r="C41" s="34" t="s">
        <v>30</v>
      </c>
      <c r="D41" s="35">
        <v>0</v>
      </c>
      <c r="E41" s="11"/>
      <c r="F41" s="16"/>
    </row>
    <row r="42" spans="2:6" ht="21" x14ac:dyDescent="0.35">
      <c r="B42" s="15"/>
      <c r="C42" s="34" t="s">
        <v>31</v>
      </c>
      <c r="D42" s="35">
        <v>0</v>
      </c>
      <c r="E42" s="11"/>
      <c r="F42" s="16"/>
    </row>
    <row r="43" spans="2:6" ht="21" x14ac:dyDescent="0.35">
      <c r="B43" s="15"/>
      <c r="C43" s="34" t="s">
        <v>32</v>
      </c>
      <c r="D43" s="35">
        <v>0</v>
      </c>
      <c r="E43" s="11"/>
      <c r="F43" s="16"/>
    </row>
    <row r="44" spans="2:6" ht="21" x14ac:dyDescent="0.35">
      <c r="B44" s="15"/>
      <c r="C44" s="34" t="s">
        <v>33</v>
      </c>
      <c r="D44" s="35">
        <v>0</v>
      </c>
      <c r="E44" s="11"/>
      <c r="F44" s="16"/>
    </row>
    <row r="45" spans="2:6" ht="21" x14ac:dyDescent="0.35">
      <c r="B45" s="15"/>
      <c r="C45" s="34" t="s">
        <v>34</v>
      </c>
      <c r="D45" s="35">
        <v>0</v>
      </c>
      <c r="E45" s="11"/>
      <c r="F45" s="16"/>
    </row>
    <row r="46" spans="2:6" ht="21" x14ac:dyDescent="0.35">
      <c r="B46" s="15"/>
      <c r="C46" s="34" t="s">
        <v>35</v>
      </c>
      <c r="D46" s="35">
        <v>0</v>
      </c>
      <c r="E46" s="11"/>
      <c r="F46" s="16"/>
    </row>
    <row r="47" spans="2:6" ht="21" x14ac:dyDescent="0.35">
      <c r="B47" s="15"/>
      <c r="C47" s="32" t="s">
        <v>36</v>
      </c>
      <c r="D47" s="35">
        <v>0</v>
      </c>
      <c r="E47" s="11"/>
      <c r="F47" s="16"/>
    </row>
    <row r="48" spans="2:6" ht="21" x14ac:dyDescent="0.35">
      <c r="B48" s="15"/>
      <c r="C48" s="34" t="s">
        <v>37</v>
      </c>
      <c r="D48" s="35">
        <v>0</v>
      </c>
      <c r="E48" s="11"/>
      <c r="F48" s="16"/>
    </row>
    <row r="49" spans="2:6" ht="21" x14ac:dyDescent="0.35">
      <c r="B49" s="15"/>
      <c r="C49" s="34" t="s">
        <v>38</v>
      </c>
      <c r="D49" s="35">
        <v>0</v>
      </c>
      <c r="E49" s="11"/>
      <c r="F49" s="16"/>
    </row>
    <row r="50" spans="2:6" ht="21" x14ac:dyDescent="0.35">
      <c r="B50" s="15"/>
      <c r="C50" s="34" t="s">
        <v>39</v>
      </c>
      <c r="D50" s="35">
        <v>0</v>
      </c>
      <c r="E50" s="11"/>
      <c r="F50" s="16"/>
    </row>
    <row r="51" spans="2:6" ht="21" x14ac:dyDescent="0.35">
      <c r="B51" s="15"/>
      <c r="C51" s="34" t="s">
        <v>40</v>
      </c>
      <c r="D51" s="35">
        <v>0</v>
      </c>
      <c r="E51" s="11"/>
      <c r="F51" s="16"/>
    </row>
    <row r="52" spans="2:6" ht="21" x14ac:dyDescent="0.35">
      <c r="B52" s="15"/>
      <c r="C52" s="34" t="s">
        <v>41</v>
      </c>
      <c r="D52" s="35">
        <v>0</v>
      </c>
      <c r="E52" s="11"/>
      <c r="F52" s="16"/>
    </row>
    <row r="53" spans="2:6" ht="21" x14ac:dyDescent="0.35">
      <c r="B53" s="15"/>
      <c r="C53" s="34" t="s">
        <v>42</v>
      </c>
      <c r="D53" s="35">
        <v>0</v>
      </c>
      <c r="E53" s="11"/>
      <c r="F53" s="16"/>
    </row>
    <row r="54" spans="2:6" ht="21" x14ac:dyDescent="0.35">
      <c r="B54" s="15"/>
      <c r="C54" s="32" t="s">
        <v>43</v>
      </c>
      <c r="D54" s="33">
        <f>SUM(D55:D62)</f>
        <v>2140000</v>
      </c>
      <c r="E54" s="11"/>
      <c r="F54" s="16"/>
    </row>
    <row r="55" spans="2:6" ht="21" x14ac:dyDescent="0.35">
      <c r="B55" s="15"/>
      <c r="C55" s="34" t="s">
        <v>44</v>
      </c>
      <c r="D55" s="35">
        <f>500000+100000+100000+100000</f>
        <v>800000</v>
      </c>
      <c r="E55" s="11"/>
      <c r="F55" s="16"/>
    </row>
    <row r="56" spans="2:6" ht="21" x14ac:dyDescent="0.35">
      <c r="B56" s="15"/>
      <c r="C56" s="34" t="s">
        <v>45</v>
      </c>
      <c r="D56" s="35"/>
      <c r="E56" s="11"/>
      <c r="F56" s="16"/>
    </row>
    <row r="57" spans="2:6" ht="21" x14ac:dyDescent="0.35">
      <c r="B57" s="15"/>
      <c r="C57" s="34" t="s">
        <v>46</v>
      </c>
      <c r="D57" s="35"/>
      <c r="E57" s="11"/>
      <c r="F57" s="16"/>
    </row>
    <row r="58" spans="2:6" ht="21" x14ac:dyDescent="0.35">
      <c r="B58" s="15"/>
      <c r="C58" s="34" t="s">
        <v>47</v>
      </c>
      <c r="D58" s="35"/>
      <c r="E58" s="11"/>
      <c r="F58" s="16"/>
    </row>
    <row r="59" spans="2:6" ht="21" x14ac:dyDescent="0.35">
      <c r="B59" s="15"/>
      <c r="C59" s="34" t="s">
        <v>48</v>
      </c>
      <c r="D59" s="35">
        <v>1340000</v>
      </c>
      <c r="E59" s="11"/>
      <c r="F59" s="16"/>
    </row>
    <row r="60" spans="2:6" ht="21" x14ac:dyDescent="0.35">
      <c r="B60" s="15"/>
      <c r="C60" s="34" t="s">
        <v>49</v>
      </c>
      <c r="D60" s="35"/>
      <c r="E60" s="11"/>
      <c r="F60" s="16"/>
    </row>
    <row r="61" spans="2:6" ht="21" x14ac:dyDescent="0.35">
      <c r="B61" s="15"/>
      <c r="C61" s="34" t="s">
        <v>50</v>
      </c>
      <c r="D61" s="35"/>
      <c r="E61" s="11"/>
      <c r="F61" s="16"/>
    </row>
    <row r="62" spans="2:6" ht="21" x14ac:dyDescent="0.35">
      <c r="B62" s="15"/>
      <c r="C62" s="34" t="s">
        <v>51</v>
      </c>
      <c r="D62" s="35"/>
      <c r="E62" s="11"/>
      <c r="F62" s="16"/>
    </row>
    <row r="63" spans="2:6" ht="21" x14ac:dyDescent="0.35">
      <c r="B63" s="15"/>
      <c r="C63" s="34" t="s">
        <v>52</v>
      </c>
      <c r="D63" s="36">
        <v>0</v>
      </c>
      <c r="E63" s="11"/>
      <c r="F63" s="16"/>
    </row>
    <row r="64" spans="2:6" ht="21" x14ac:dyDescent="0.35">
      <c r="B64" s="15"/>
      <c r="C64" s="32" t="s">
        <v>53</v>
      </c>
      <c r="D64" s="37">
        <v>0</v>
      </c>
      <c r="E64" s="11"/>
      <c r="F64" s="16"/>
    </row>
    <row r="65" spans="2:6" ht="21" x14ac:dyDescent="0.35">
      <c r="B65" s="15"/>
      <c r="C65" s="34" t="s">
        <v>54</v>
      </c>
      <c r="D65" s="36">
        <v>0</v>
      </c>
      <c r="E65" s="11"/>
      <c r="F65" s="16"/>
    </row>
    <row r="66" spans="2:6" ht="21" x14ac:dyDescent="0.35">
      <c r="B66" s="15"/>
      <c r="C66" s="34" t="s">
        <v>55</v>
      </c>
      <c r="D66" s="36">
        <v>0</v>
      </c>
      <c r="E66" s="11"/>
      <c r="F66" s="16"/>
    </row>
    <row r="67" spans="2:6" ht="21" x14ac:dyDescent="0.35">
      <c r="B67" s="15"/>
      <c r="C67" s="34" t="s">
        <v>56</v>
      </c>
      <c r="D67" s="36">
        <v>0</v>
      </c>
      <c r="E67" s="11"/>
      <c r="F67" s="16"/>
    </row>
    <row r="68" spans="2:6" ht="42.75" thickBot="1" x14ac:dyDescent="0.4">
      <c r="B68" s="24"/>
      <c r="C68" s="49" t="s">
        <v>57</v>
      </c>
      <c r="D68" s="50">
        <v>0</v>
      </c>
      <c r="E68" s="25"/>
      <c r="F68" s="26"/>
    </row>
    <row r="69" spans="2:6" ht="21" x14ac:dyDescent="0.35">
      <c r="B69" s="11"/>
      <c r="C69" s="39"/>
      <c r="D69" s="36"/>
      <c r="E69" s="11"/>
      <c r="F69" s="11"/>
    </row>
    <row r="70" spans="2:6" ht="21.75" thickBot="1" x14ac:dyDescent="0.4">
      <c r="B70" s="11"/>
      <c r="C70" s="39"/>
      <c r="D70" s="36"/>
      <c r="E70" s="11"/>
      <c r="F70" s="11"/>
    </row>
    <row r="71" spans="2:6" ht="21" x14ac:dyDescent="0.35">
      <c r="B71" s="12"/>
      <c r="C71" s="41" t="s">
        <v>58</v>
      </c>
      <c r="D71" s="42">
        <v>0</v>
      </c>
      <c r="E71" s="13"/>
      <c r="F71" s="14"/>
    </row>
    <row r="72" spans="2:6" ht="21" x14ac:dyDescent="0.35">
      <c r="B72" s="15"/>
      <c r="C72" s="34" t="s">
        <v>59</v>
      </c>
      <c r="D72" s="36">
        <v>0</v>
      </c>
      <c r="E72" s="11"/>
      <c r="F72" s="16"/>
    </row>
    <row r="73" spans="2:6" ht="21" x14ac:dyDescent="0.35">
      <c r="B73" s="15"/>
      <c r="C73" s="34" t="s">
        <v>60</v>
      </c>
      <c r="D73" s="36">
        <v>0</v>
      </c>
      <c r="E73" s="11"/>
      <c r="F73" s="16"/>
    </row>
    <row r="74" spans="2:6" ht="21" x14ac:dyDescent="0.35">
      <c r="B74" s="15"/>
      <c r="C74" s="32" t="s">
        <v>61</v>
      </c>
      <c r="D74" s="37">
        <v>0</v>
      </c>
      <c r="E74" s="11"/>
      <c r="F74" s="16"/>
    </row>
    <row r="75" spans="2:6" ht="21" x14ac:dyDescent="0.35">
      <c r="B75" s="15"/>
      <c r="C75" s="34" t="s">
        <v>62</v>
      </c>
      <c r="D75" s="36">
        <v>0</v>
      </c>
      <c r="E75" s="11"/>
      <c r="F75" s="16"/>
    </row>
    <row r="76" spans="2:6" ht="21" x14ac:dyDescent="0.35">
      <c r="B76" s="15"/>
      <c r="C76" s="34" t="s">
        <v>63</v>
      </c>
      <c r="D76" s="36">
        <v>0</v>
      </c>
      <c r="E76" s="11"/>
      <c r="F76" s="16"/>
    </row>
    <row r="77" spans="2:6" ht="21" x14ac:dyDescent="0.35">
      <c r="B77" s="15"/>
      <c r="C77" s="34" t="s">
        <v>64</v>
      </c>
      <c r="D77" s="36">
        <v>0</v>
      </c>
      <c r="E77" s="11"/>
      <c r="F77" s="16"/>
    </row>
    <row r="78" spans="2:6" ht="21" x14ac:dyDescent="0.35">
      <c r="B78" s="15"/>
      <c r="C78" s="30" t="s">
        <v>67</v>
      </c>
      <c r="D78" s="38">
        <v>0</v>
      </c>
      <c r="E78" s="1"/>
      <c r="F78" s="16"/>
    </row>
    <row r="79" spans="2:6" ht="21" x14ac:dyDescent="0.35">
      <c r="B79" s="15"/>
      <c r="C79" s="32" t="s">
        <v>68</v>
      </c>
      <c r="D79" s="37">
        <v>0</v>
      </c>
      <c r="E79" s="11"/>
      <c r="F79" s="16"/>
    </row>
    <row r="80" spans="2:6" ht="21" x14ac:dyDescent="0.35">
      <c r="B80" s="15"/>
      <c r="C80" s="34" t="s">
        <v>69</v>
      </c>
      <c r="D80" s="36">
        <v>0</v>
      </c>
      <c r="E80" s="11"/>
      <c r="F80" s="16"/>
    </row>
    <row r="81" spans="2:6" ht="21" x14ac:dyDescent="0.35">
      <c r="B81" s="15"/>
      <c r="C81" s="34" t="s">
        <v>70</v>
      </c>
      <c r="D81" s="36">
        <v>0</v>
      </c>
      <c r="E81" s="11"/>
      <c r="F81" s="16"/>
    </row>
    <row r="82" spans="2:6" ht="21" x14ac:dyDescent="0.35">
      <c r="B82" s="15"/>
      <c r="C82" s="32" t="s">
        <v>71</v>
      </c>
      <c r="D82" s="37">
        <v>0</v>
      </c>
      <c r="E82" s="11"/>
      <c r="F82" s="16"/>
    </row>
    <row r="83" spans="2:6" ht="21" x14ac:dyDescent="0.35">
      <c r="B83" s="15"/>
      <c r="C83" s="34" t="s">
        <v>72</v>
      </c>
      <c r="D83" s="36">
        <v>0</v>
      </c>
      <c r="E83" s="11"/>
      <c r="F83" s="16"/>
    </row>
    <row r="84" spans="2:6" ht="21" x14ac:dyDescent="0.35">
      <c r="B84" s="15"/>
      <c r="C84" s="34" t="s">
        <v>73</v>
      </c>
      <c r="D84" s="36">
        <v>0</v>
      </c>
      <c r="E84" s="11"/>
      <c r="F84" s="16"/>
    </row>
    <row r="85" spans="2:6" ht="21" x14ac:dyDescent="0.35">
      <c r="B85" s="15"/>
      <c r="C85" s="32" t="s">
        <v>74</v>
      </c>
      <c r="D85" s="37">
        <v>0</v>
      </c>
      <c r="E85" s="11"/>
      <c r="F85" s="16"/>
    </row>
    <row r="86" spans="2:6" ht="21" x14ac:dyDescent="0.35">
      <c r="B86" s="15"/>
      <c r="C86" s="34" t="s">
        <v>75</v>
      </c>
      <c r="D86" s="36">
        <v>0</v>
      </c>
      <c r="E86" s="11"/>
      <c r="F86" s="16"/>
    </row>
    <row r="87" spans="2:6" ht="28.5" x14ac:dyDescent="0.25">
      <c r="B87" s="15"/>
      <c r="C87" s="40" t="s">
        <v>65</v>
      </c>
      <c r="D87" s="51">
        <f>D54+D28+D18+D12</f>
        <v>286290776</v>
      </c>
      <c r="E87" s="2"/>
      <c r="F87" s="16"/>
    </row>
    <row r="88" spans="2:6" ht="21" x14ac:dyDescent="0.35">
      <c r="B88" s="15"/>
      <c r="C88" s="52" t="s">
        <v>94</v>
      </c>
      <c r="D88" s="57"/>
      <c r="E88" s="11"/>
      <c r="F88" s="16"/>
    </row>
    <row r="89" spans="2:6" x14ac:dyDescent="0.25">
      <c r="B89" s="15"/>
      <c r="C89" s="11"/>
      <c r="D89" s="53"/>
      <c r="E89" s="11"/>
      <c r="F89" s="16"/>
    </row>
    <row r="90" spans="2:6" x14ac:dyDescent="0.25">
      <c r="B90" s="15"/>
      <c r="C90" s="11"/>
      <c r="D90" s="11"/>
      <c r="E90" s="11"/>
      <c r="F90" s="16"/>
    </row>
    <row r="91" spans="2:6" x14ac:dyDescent="0.25">
      <c r="B91" s="15"/>
      <c r="C91" s="11"/>
      <c r="D91" s="11"/>
      <c r="E91" s="11"/>
      <c r="F91" s="16"/>
    </row>
    <row r="92" spans="2:6" ht="15.75" thickBot="1" x14ac:dyDescent="0.3">
      <c r="B92" s="15"/>
      <c r="C92" s="11"/>
      <c r="D92" s="11"/>
      <c r="E92" s="11"/>
      <c r="F92" s="16"/>
    </row>
    <row r="93" spans="2:6" ht="51" customHeight="1" thickBot="1" x14ac:dyDescent="0.3">
      <c r="B93" s="15"/>
      <c r="C93" s="29" t="s">
        <v>89</v>
      </c>
      <c r="D93" s="11"/>
      <c r="E93" s="11"/>
      <c r="F93" s="16"/>
    </row>
    <row r="94" spans="2:6" ht="52.5" customHeight="1" thickBot="1" x14ac:dyDescent="0.4">
      <c r="B94" s="15"/>
      <c r="C94" s="27" t="s">
        <v>90</v>
      </c>
      <c r="D94" s="11"/>
      <c r="E94" s="11"/>
      <c r="F94" s="16"/>
    </row>
    <row r="95" spans="2:6" ht="105" customHeight="1" thickBot="1" x14ac:dyDescent="0.4">
      <c r="B95" s="15"/>
      <c r="C95" s="28" t="s">
        <v>91</v>
      </c>
      <c r="D95" s="11"/>
      <c r="E95" s="11"/>
      <c r="F95" s="16"/>
    </row>
    <row r="96" spans="2:6" x14ac:dyDescent="0.25">
      <c r="B96" s="15"/>
      <c r="C96" s="11"/>
      <c r="D96" s="11"/>
      <c r="E96" s="11"/>
      <c r="F96" s="16"/>
    </row>
    <row r="97" spans="2:6" hidden="1" x14ac:dyDescent="0.25">
      <c r="B97" s="15"/>
      <c r="C97" s="11"/>
      <c r="D97" s="11"/>
      <c r="E97" s="11"/>
      <c r="F97" s="16"/>
    </row>
    <row r="98" spans="2:6" x14ac:dyDescent="0.25">
      <c r="B98" s="15"/>
      <c r="C98" s="11"/>
      <c r="D98" s="11"/>
      <c r="E98" s="11"/>
      <c r="F98" s="16"/>
    </row>
    <row r="99" spans="2:6" x14ac:dyDescent="0.25">
      <c r="B99" s="15"/>
      <c r="C99" s="11"/>
      <c r="D99" s="11"/>
      <c r="E99" s="11"/>
      <c r="F99" s="16"/>
    </row>
    <row r="100" spans="2:6" ht="23.25" x14ac:dyDescent="0.35">
      <c r="B100" s="15"/>
      <c r="C100" s="43" t="s">
        <v>82</v>
      </c>
      <c r="D100" s="9"/>
      <c r="E100" s="11"/>
      <c r="F100" s="16"/>
    </row>
    <row r="101" spans="2:6" ht="23.25" x14ac:dyDescent="0.35">
      <c r="B101" s="15"/>
      <c r="C101" s="44"/>
      <c r="D101" s="7"/>
      <c r="E101" s="11"/>
      <c r="F101" s="16"/>
    </row>
    <row r="102" spans="2:6" ht="3.75" customHeight="1" x14ac:dyDescent="0.35">
      <c r="B102" s="15"/>
      <c r="C102" s="44"/>
      <c r="D102" s="7"/>
      <c r="E102" s="11"/>
      <c r="F102" s="16"/>
    </row>
    <row r="103" spans="2:6" ht="23.25" x14ac:dyDescent="0.35">
      <c r="B103" s="15"/>
      <c r="C103" s="45" t="s">
        <v>92</v>
      </c>
      <c r="D103" s="8"/>
      <c r="E103" s="11"/>
      <c r="F103" s="16"/>
    </row>
    <row r="104" spans="2:6" ht="23.25" x14ac:dyDescent="0.35">
      <c r="B104" s="15"/>
      <c r="C104" s="46" t="s">
        <v>83</v>
      </c>
      <c r="D104" s="10"/>
      <c r="E104" s="11"/>
      <c r="F104" s="16"/>
    </row>
    <row r="105" spans="2:6" ht="23.25" x14ac:dyDescent="0.35">
      <c r="B105" s="15"/>
      <c r="C105" s="43" t="s">
        <v>84</v>
      </c>
      <c r="D105" s="9"/>
      <c r="E105" s="11"/>
      <c r="F105" s="16"/>
    </row>
    <row r="106" spans="2:6" ht="23.25" x14ac:dyDescent="0.35">
      <c r="B106" s="15"/>
      <c r="C106" s="47"/>
      <c r="D106" s="11"/>
      <c r="E106" s="11"/>
      <c r="F106" s="16"/>
    </row>
    <row r="107" spans="2:6" ht="23.25" x14ac:dyDescent="0.35">
      <c r="B107" s="15"/>
      <c r="C107" s="45" t="s">
        <v>85</v>
      </c>
      <c r="D107" s="11"/>
      <c r="E107" s="11"/>
      <c r="F107" s="16"/>
    </row>
    <row r="108" spans="2:6" ht="23.25" x14ac:dyDescent="0.35">
      <c r="B108" s="15"/>
      <c r="C108" s="45"/>
      <c r="D108" s="11"/>
      <c r="E108" s="11"/>
      <c r="F108" s="16"/>
    </row>
    <row r="109" spans="2:6" ht="23.25" hidden="1" x14ac:dyDescent="0.35">
      <c r="B109" s="15"/>
      <c r="C109" s="45"/>
      <c r="D109" s="11"/>
      <c r="E109" s="11"/>
      <c r="F109" s="16"/>
    </row>
    <row r="110" spans="2:6" ht="23.25" x14ac:dyDescent="0.35">
      <c r="B110" s="15"/>
      <c r="C110" s="45" t="s">
        <v>92</v>
      </c>
      <c r="D110" s="11"/>
      <c r="E110" s="11"/>
      <c r="F110" s="16"/>
    </row>
    <row r="111" spans="2:6" ht="23.25" x14ac:dyDescent="0.35">
      <c r="B111" s="15"/>
      <c r="C111" s="48" t="s">
        <v>116</v>
      </c>
      <c r="D111" s="11"/>
      <c r="E111" s="11"/>
      <c r="F111" s="16"/>
    </row>
    <row r="112" spans="2:6" ht="23.25" x14ac:dyDescent="0.35">
      <c r="B112" s="15"/>
      <c r="C112" s="45" t="s">
        <v>86</v>
      </c>
      <c r="D112" s="11"/>
      <c r="E112" s="11"/>
      <c r="F112" s="16"/>
    </row>
    <row r="113" spans="2:6" ht="23.25" x14ac:dyDescent="0.35">
      <c r="B113" s="15"/>
      <c r="C113" s="47"/>
      <c r="D113" s="11"/>
      <c r="E113" s="11"/>
      <c r="F113" s="16"/>
    </row>
    <row r="114" spans="2:6" ht="23.25" x14ac:dyDescent="0.35">
      <c r="B114" s="15"/>
      <c r="C114" s="47"/>
      <c r="D114" s="11"/>
      <c r="E114" s="11"/>
      <c r="F114" s="16"/>
    </row>
    <row r="115" spans="2:6" ht="23.25" x14ac:dyDescent="0.35">
      <c r="B115" s="15"/>
      <c r="C115" s="45" t="s">
        <v>87</v>
      </c>
      <c r="D115" s="11"/>
      <c r="E115" s="11"/>
      <c r="F115" s="16"/>
    </row>
    <row r="116" spans="2:6" ht="23.25" x14ac:dyDescent="0.35">
      <c r="B116" s="15"/>
      <c r="C116" s="45"/>
      <c r="D116" s="11"/>
      <c r="E116" s="11"/>
      <c r="F116" s="16"/>
    </row>
    <row r="117" spans="2:6" ht="23.25" hidden="1" x14ac:dyDescent="0.35">
      <c r="B117" s="15"/>
      <c r="C117" s="45"/>
      <c r="D117" s="11"/>
      <c r="E117" s="11"/>
      <c r="F117" s="16"/>
    </row>
    <row r="118" spans="2:6" ht="23.25" x14ac:dyDescent="0.35">
      <c r="B118" s="15"/>
      <c r="C118" s="45" t="s">
        <v>93</v>
      </c>
      <c r="D118" s="11"/>
      <c r="E118" s="11"/>
      <c r="F118" s="16"/>
    </row>
    <row r="119" spans="2:6" ht="23.25" x14ac:dyDescent="0.35">
      <c r="B119" s="15"/>
      <c r="C119" s="45" t="s">
        <v>88</v>
      </c>
      <c r="D119" s="11"/>
      <c r="E119" s="11"/>
      <c r="F119" s="16"/>
    </row>
    <row r="120" spans="2:6" x14ac:dyDescent="0.25">
      <c r="B120" s="15"/>
      <c r="D120" s="11"/>
      <c r="E120" s="11"/>
      <c r="F120" s="16"/>
    </row>
    <row r="121" spans="2:6" x14ac:dyDescent="0.25">
      <c r="B121" s="15"/>
      <c r="D121" s="11"/>
      <c r="E121" s="11"/>
      <c r="F121" s="16"/>
    </row>
    <row r="122" spans="2:6" x14ac:dyDescent="0.25">
      <c r="B122" s="15"/>
      <c r="D122" s="11"/>
      <c r="E122" s="11"/>
      <c r="F122" s="16"/>
    </row>
    <row r="123" spans="2:6" x14ac:dyDescent="0.25">
      <c r="B123" s="15"/>
      <c r="D123" s="11"/>
      <c r="E123" s="11"/>
      <c r="F123" s="16"/>
    </row>
    <row r="124" spans="2:6" x14ac:dyDescent="0.25">
      <c r="B124" s="15"/>
      <c r="C124" s="61" t="s">
        <v>119</v>
      </c>
      <c r="D124" s="61"/>
      <c r="E124" s="61"/>
      <c r="F124" s="16"/>
    </row>
    <row r="125" spans="2:6" ht="21" x14ac:dyDescent="0.35">
      <c r="B125" s="15"/>
      <c r="C125" s="59" t="s">
        <v>117</v>
      </c>
      <c r="D125" s="59"/>
      <c r="E125" s="59"/>
      <c r="F125" s="16"/>
    </row>
    <row r="126" spans="2:6" ht="18.75" x14ac:dyDescent="0.3">
      <c r="B126" s="15"/>
      <c r="C126" s="60" t="s">
        <v>118</v>
      </c>
      <c r="D126" s="60"/>
      <c r="E126" s="60"/>
      <c r="F126" s="16"/>
    </row>
    <row r="127" spans="2:6" ht="15.75" thickBot="1" x14ac:dyDescent="0.3">
      <c r="B127" s="24"/>
      <c r="C127" s="25"/>
      <c r="D127" s="25"/>
      <c r="E127" s="25"/>
      <c r="F127" s="26"/>
    </row>
  </sheetData>
  <mergeCells count="11">
    <mergeCell ref="C125:E125"/>
    <mergeCell ref="C126:E126"/>
    <mergeCell ref="C124:E124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5" orientation="portrait" r:id="rId1"/>
  <rowBreaks count="1" manualBreakCount="1">
    <brk id="6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L123"/>
  <sheetViews>
    <sheetView topLeftCell="B7" workbookViewId="0">
      <selection activeCell="G26" sqref="G26"/>
    </sheetView>
  </sheetViews>
  <sheetFormatPr baseColWidth="10" defaultRowHeight="15" x14ac:dyDescent="0.25"/>
  <cols>
    <col min="7" max="7" width="15.5703125" bestFit="1" customWidth="1"/>
    <col min="8" max="8" width="16.7109375" bestFit="1" customWidth="1"/>
    <col min="12" max="12" width="13.140625" bestFit="1" customWidth="1"/>
  </cols>
  <sheetData>
    <row r="8" spans="6:8" x14ac:dyDescent="0.25">
      <c r="F8" s="61" t="s">
        <v>95</v>
      </c>
      <c r="G8" s="54">
        <v>72126840</v>
      </c>
    </row>
    <row r="9" spans="6:8" x14ac:dyDescent="0.25">
      <c r="F9" s="61"/>
      <c r="G9" s="54">
        <v>73294200</v>
      </c>
    </row>
    <row r="10" spans="6:8" x14ac:dyDescent="0.25">
      <c r="F10" s="61"/>
      <c r="G10" s="54">
        <v>10706120</v>
      </c>
    </row>
    <row r="11" spans="6:8" x14ac:dyDescent="0.25">
      <c r="F11" s="61"/>
      <c r="G11" s="54">
        <v>600000</v>
      </c>
      <c r="H11" s="55">
        <f>G8+G9+G10+G11</f>
        <v>156727160</v>
      </c>
    </row>
    <row r="12" spans="6:8" x14ac:dyDescent="0.25">
      <c r="G12" s="54"/>
    </row>
    <row r="13" spans="6:8" x14ac:dyDescent="0.25">
      <c r="F13" s="61" t="s">
        <v>96</v>
      </c>
      <c r="G13" s="54">
        <v>9474378</v>
      </c>
    </row>
    <row r="14" spans="6:8" x14ac:dyDescent="0.25">
      <c r="F14" s="61"/>
      <c r="G14" s="54">
        <v>9047143</v>
      </c>
    </row>
    <row r="15" spans="6:8" x14ac:dyDescent="0.25">
      <c r="F15" s="61"/>
      <c r="G15" s="54">
        <v>1457597</v>
      </c>
      <c r="H15" s="55">
        <f>G13+G14+G15</f>
        <v>19979118</v>
      </c>
    </row>
    <row r="16" spans="6:8" x14ac:dyDescent="0.25">
      <c r="G16" s="54"/>
    </row>
    <row r="17" spans="3:12" x14ac:dyDescent="0.25">
      <c r="C17">
        <f>11804103+3170000</f>
        <v>14974103</v>
      </c>
      <c r="F17" t="s">
        <v>113</v>
      </c>
      <c r="G17" s="54">
        <v>63793124</v>
      </c>
    </row>
    <row r="18" spans="3:12" x14ac:dyDescent="0.25">
      <c r="G18" s="54"/>
    </row>
    <row r="19" spans="3:12" x14ac:dyDescent="0.25">
      <c r="F19" t="s">
        <v>97</v>
      </c>
      <c r="G19" s="54">
        <v>1528000</v>
      </c>
      <c r="L19" s="54">
        <f>800000</f>
        <v>800000</v>
      </c>
    </row>
    <row r="20" spans="3:12" x14ac:dyDescent="0.25">
      <c r="G20" s="54">
        <v>2364000</v>
      </c>
      <c r="L20" s="54">
        <v>300000</v>
      </c>
    </row>
    <row r="21" spans="3:12" x14ac:dyDescent="0.25">
      <c r="G21" s="54">
        <v>4420000</v>
      </c>
      <c r="H21" s="55"/>
      <c r="L21" s="54">
        <v>500000</v>
      </c>
    </row>
    <row r="22" spans="3:12" x14ac:dyDescent="0.25">
      <c r="G22" s="54">
        <v>800000</v>
      </c>
      <c r="H22" s="55"/>
      <c r="L22" s="54">
        <v>600000</v>
      </c>
    </row>
    <row r="23" spans="3:12" x14ac:dyDescent="0.25">
      <c r="G23" s="54">
        <v>300000</v>
      </c>
      <c r="H23" s="55"/>
      <c r="L23" s="54">
        <f>SUM(L19:L22)</f>
        <v>2200000</v>
      </c>
    </row>
    <row r="24" spans="3:12" x14ac:dyDescent="0.25">
      <c r="G24" s="54">
        <v>500000</v>
      </c>
      <c r="H24" s="55">
        <f>G19+G20+G21+G22+G23+G24</f>
        <v>9912000</v>
      </c>
      <c r="L24" s="54"/>
    </row>
    <row r="25" spans="3:12" x14ac:dyDescent="0.25">
      <c r="G25" s="54"/>
      <c r="H25" s="55"/>
      <c r="L25" s="54"/>
    </row>
    <row r="26" spans="3:12" x14ac:dyDescent="0.25">
      <c r="F26" t="s">
        <v>108</v>
      </c>
      <c r="G26" s="58">
        <v>100000</v>
      </c>
      <c r="H26" s="55"/>
      <c r="L26" s="54"/>
    </row>
    <row r="27" spans="3:12" x14ac:dyDescent="0.25">
      <c r="G27" s="54"/>
      <c r="L27" s="54"/>
    </row>
    <row r="28" spans="3:12" x14ac:dyDescent="0.25">
      <c r="F28" t="s">
        <v>109</v>
      </c>
      <c r="G28" s="54">
        <v>100000</v>
      </c>
      <c r="L28" s="54"/>
    </row>
    <row r="29" spans="3:12" x14ac:dyDescent="0.25">
      <c r="G29" s="54"/>
      <c r="L29" s="54"/>
    </row>
    <row r="30" spans="3:12" x14ac:dyDescent="0.25">
      <c r="F30" t="s">
        <v>110</v>
      </c>
      <c r="G30" s="54">
        <v>1200000</v>
      </c>
      <c r="L30" s="54">
        <f>SUM(L19:L29)</f>
        <v>4400000</v>
      </c>
    </row>
    <row r="31" spans="3:12" x14ac:dyDescent="0.25">
      <c r="G31" s="54"/>
      <c r="L31" s="54"/>
    </row>
    <row r="32" spans="3:12" x14ac:dyDescent="0.25">
      <c r="F32" t="s">
        <v>98</v>
      </c>
      <c r="G32" s="54">
        <f>540000+720000</f>
        <v>1260000</v>
      </c>
      <c r="L32" s="54"/>
    </row>
    <row r="33" spans="6:8" x14ac:dyDescent="0.25">
      <c r="G33" s="54"/>
    </row>
    <row r="34" spans="6:8" x14ac:dyDescent="0.25">
      <c r="F34" t="s">
        <v>111</v>
      </c>
      <c r="G34" s="54">
        <v>300000</v>
      </c>
    </row>
    <row r="36" spans="6:8" x14ac:dyDescent="0.25">
      <c r="F36" t="s">
        <v>99</v>
      </c>
      <c r="G36" s="54">
        <v>100000</v>
      </c>
    </row>
    <row r="37" spans="6:8" x14ac:dyDescent="0.25">
      <c r="G37" s="54">
        <v>432103</v>
      </c>
      <c r="H37" s="55">
        <f>G36+G37</f>
        <v>532103</v>
      </c>
    </row>
    <row r="39" spans="6:8" x14ac:dyDescent="0.25">
      <c r="F39" t="s">
        <v>100</v>
      </c>
      <c r="G39" s="54">
        <v>800000</v>
      </c>
    </row>
    <row r="40" spans="6:8" x14ac:dyDescent="0.25">
      <c r="G40" s="54">
        <v>200000</v>
      </c>
      <c r="H40" s="55">
        <f>G39+G40</f>
        <v>1000000</v>
      </c>
    </row>
    <row r="42" spans="6:8" x14ac:dyDescent="0.25">
      <c r="F42" t="s">
        <v>101</v>
      </c>
      <c r="G42" s="54">
        <f>200000+500000</f>
        <v>700000</v>
      </c>
    </row>
    <row r="44" spans="6:8" x14ac:dyDescent="0.25">
      <c r="F44" t="s">
        <v>102</v>
      </c>
      <c r="G44" s="54">
        <v>12000000</v>
      </c>
    </row>
    <row r="45" spans="6:8" x14ac:dyDescent="0.25">
      <c r="G45" s="54">
        <v>500000</v>
      </c>
    </row>
    <row r="46" spans="6:8" x14ac:dyDescent="0.25">
      <c r="G46" s="54">
        <v>300000</v>
      </c>
    </row>
    <row r="47" spans="6:8" x14ac:dyDescent="0.25">
      <c r="G47" s="54">
        <v>500000</v>
      </c>
    </row>
    <row r="48" spans="6:8" x14ac:dyDescent="0.25">
      <c r="G48" s="54">
        <v>300000</v>
      </c>
    </row>
    <row r="49" spans="6:8" x14ac:dyDescent="0.25">
      <c r="H49" s="54">
        <f>G44+G45+G46+G47+G48</f>
        <v>13600000</v>
      </c>
    </row>
    <row r="50" spans="6:8" x14ac:dyDescent="0.25">
      <c r="G50" s="54"/>
    </row>
    <row r="51" spans="6:8" x14ac:dyDescent="0.25">
      <c r="G51" s="54"/>
    </row>
    <row r="52" spans="6:8" x14ac:dyDescent="0.25">
      <c r="F52" t="s">
        <v>100</v>
      </c>
      <c r="G52" s="54">
        <v>800000</v>
      </c>
    </row>
    <row r="53" spans="6:8" x14ac:dyDescent="0.25">
      <c r="G53" s="54">
        <v>200000</v>
      </c>
    </row>
    <row r="54" spans="6:8" x14ac:dyDescent="0.25">
      <c r="G54" s="54">
        <v>800000</v>
      </c>
    </row>
    <row r="55" spans="6:8" x14ac:dyDescent="0.25">
      <c r="G55" s="54">
        <v>200000</v>
      </c>
    </row>
    <row r="56" spans="6:8" x14ac:dyDescent="0.25">
      <c r="H56" s="54">
        <f>G52+G53+G54+G55</f>
        <v>2000000</v>
      </c>
    </row>
    <row r="57" spans="6:8" x14ac:dyDescent="0.25">
      <c r="G57" s="54"/>
    </row>
    <row r="58" spans="6:8" x14ac:dyDescent="0.25">
      <c r="F58" t="s">
        <v>101</v>
      </c>
      <c r="G58" s="54">
        <v>200000</v>
      </c>
    </row>
    <row r="59" spans="6:8" x14ac:dyDescent="0.25">
      <c r="G59" s="54">
        <v>500000</v>
      </c>
    </row>
    <row r="60" spans="6:8" x14ac:dyDescent="0.25">
      <c r="G60" s="54">
        <v>500000</v>
      </c>
    </row>
    <row r="61" spans="6:8" x14ac:dyDescent="0.25">
      <c r="G61" s="54">
        <v>200000</v>
      </c>
    </row>
    <row r="62" spans="6:8" x14ac:dyDescent="0.25">
      <c r="G62" s="54">
        <v>500000</v>
      </c>
    </row>
    <row r="63" spans="6:8" x14ac:dyDescent="0.25">
      <c r="H63" s="56">
        <f>SUM(G58:G62)</f>
        <v>1900000</v>
      </c>
    </row>
    <row r="65" spans="6:8" x14ac:dyDescent="0.25">
      <c r="F65" t="s">
        <v>102</v>
      </c>
      <c r="G65" s="56">
        <v>12000000</v>
      </c>
    </row>
    <row r="66" spans="6:8" x14ac:dyDescent="0.25">
      <c r="G66" s="56">
        <v>500000</v>
      </c>
    </row>
    <row r="67" spans="6:8" x14ac:dyDescent="0.25">
      <c r="G67" s="56">
        <v>300000</v>
      </c>
    </row>
    <row r="68" spans="6:8" x14ac:dyDescent="0.25">
      <c r="G68" s="56">
        <v>500000</v>
      </c>
    </row>
    <row r="69" spans="6:8" x14ac:dyDescent="0.25">
      <c r="G69" s="56">
        <v>300000</v>
      </c>
    </row>
    <row r="70" spans="6:8" x14ac:dyDescent="0.25">
      <c r="H70" s="55">
        <f>G65+G66+G67+G68+G69</f>
        <v>13600000</v>
      </c>
    </row>
    <row r="72" spans="6:8" x14ac:dyDescent="0.25">
      <c r="F72" t="s">
        <v>103</v>
      </c>
      <c r="G72" s="56">
        <v>100000</v>
      </c>
    </row>
    <row r="73" spans="6:8" x14ac:dyDescent="0.25">
      <c r="G73" s="56">
        <v>200000</v>
      </c>
    </row>
    <row r="74" spans="6:8" x14ac:dyDescent="0.25">
      <c r="H74" s="55">
        <f>G72+G73</f>
        <v>300000</v>
      </c>
    </row>
    <row r="75" spans="6:8" x14ac:dyDescent="0.25">
      <c r="H75" s="55"/>
    </row>
    <row r="76" spans="6:8" x14ac:dyDescent="0.25">
      <c r="F76" t="s">
        <v>112</v>
      </c>
      <c r="G76" s="54">
        <v>100000</v>
      </c>
      <c r="H76" s="55"/>
    </row>
    <row r="77" spans="6:8" x14ac:dyDescent="0.25">
      <c r="G77" s="54">
        <v>100000</v>
      </c>
      <c r="H77" s="55"/>
    </row>
    <row r="78" spans="6:8" x14ac:dyDescent="0.25">
      <c r="G78" s="54">
        <v>1004950</v>
      </c>
      <c r="H78" s="55"/>
    </row>
    <row r="79" spans="6:8" x14ac:dyDescent="0.25">
      <c r="G79" s="54">
        <v>100000</v>
      </c>
      <c r="H79" s="55">
        <f>G76+G77+G78+G79</f>
        <v>1304950</v>
      </c>
    </row>
    <row r="81" spans="6:7" x14ac:dyDescent="0.25">
      <c r="F81" t="s">
        <v>105</v>
      </c>
      <c r="G81" s="54">
        <v>100000</v>
      </c>
    </row>
    <row r="86" spans="6:7" x14ac:dyDescent="0.25">
      <c r="F86" t="s">
        <v>104</v>
      </c>
      <c r="G86" s="54">
        <v>100000</v>
      </c>
    </row>
    <row r="87" spans="6:7" x14ac:dyDescent="0.25">
      <c r="G87" s="54">
        <v>100000</v>
      </c>
    </row>
    <row r="88" spans="6:7" x14ac:dyDescent="0.25">
      <c r="G88" s="54">
        <v>100000</v>
      </c>
    </row>
    <row r="89" spans="6:7" x14ac:dyDescent="0.25">
      <c r="G89" s="54">
        <v>200000</v>
      </c>
    </row>
    <row r="90" spans="6:7" x14ac:dyDescent="0.25">
      <c r="G90" s="54">
        <v>200000</v>
      </c>
    </row>
    <row r="91" spans="6:7" x14ac:dyDescent="0.25">
      <c r="G91" s="54">
        <v>100000</v>
      </c>
    </row>
    <row r="92" spans="6:7" x14ac:dyDescent="0.25">
      <c r="G92" s="54">
        <v>400000</v>
      </c>
    </row>
    <row r="93" spans="6:7" x14ac:dyDescent="0.25">
      <c r="G93" s="54">
        <v>3662321</v>
      </c>
    </row>
    <row r="94" spans="6:7" x14ac:dyDescent="0.25">
      <c r="G94" s="54">
        <v>100000</v>
      </c>
    </row>
    <row r="95" spans="6:7" x14ac:dyDescent="0.25">
      <c r="G95" s="54">
        <v>200000</v>
      </c>
    </row>
    <row r="96" spans="6:7" x14ac:dyDescent="0.25">
      <c r="G96" s="54">
        <v>200000</v>
      </c>
    </row>
    <row r="97" spans="6:8" x14ac:dyDescent="0.25">
      <c r="G97" s="54">
        <v>100000</v>
      </c>
    </row>
    <row r="98" spans="6:8" x14ac:dyDescent="0.25">
      <c r="H98" s="54">
        <f>SUM(G86:G97)</f>
        <v>5462321</v>
      </c>
    </row>
    <row r="99" spans="6:8" x14ac:dyDescent="0.25">
      <c r="G99" s="54"/>
    </row>
    <row r="100" spans="6:8" x14ac:dyDescent="0.25">
      <c r="G100" s="54"/>
    </row>
    <row r="105" spans="6:8" x14ac:dyDescent="0.25">
      <c r="F105" t="s">
        <v>105</v>
      </c>
      <c r="G105" s="54">
        <v>3960000</v>
      </c>
    </row>
    <row r="106" spans="6:8" x14ac:dyDescent="0.25">
      <c r="G106" s="54">
        <v>50000</v>
      </c>
    </row>
    <row r="107" spans="6:8" x14ac:dyDescent="0.25">
      <c r="H107" s="54">
        <f>SUM(G105:G106)</f>
        <v>4010000</v>
      </c>
    </row>
    <row r="108" spans="6:8" x14ac:dyDescent="0.25">
      <c r="G108" s="54"/>
    </row>
    <row r="109" spans="6:8" x14ac:dyDescent="0.25">
      <c r="F109" t="s">
        <v>106</v>
      </c>
      <c r="G109" s="54">
        <v>100000</v>
      </c>
    </row>
    <row r="110" spans="6:8" x14ac:dyDescent="0.25">
      <c r="G110" s="54">
        <v>100000</v>
      </c>
    </row>
    <row r="111" spans="6:8" x14ac:dyDescent="0.25">
      <c r="G111" s="54">
        <v>500000</v>
      </c>
    </row>
    <row r="112" spans="6:8" x14ac:dyDescent="0.25">
      <c r="G112" s="54">
        <v>100000</v>
      </c>
    </row>
    <row r="113" spans="6:8" x14ac:dyDescent="0.25">
      <c r="H113" s="54">
        <f>G109+G111+G110+G112</f>
        <v>800000</v>
      </c>
    </row>
    <row r="114" spans="6:8" x14ac:dyDescent="0.25">
      <c r="G114" s="54"/>
    </row>
    <row r="115" spans="6:8" x14ac:dyDescent="0.25">
      <c r="F115" t="s">
        <v>107</v>
      </c>
      <c r="G115" s="54">
        <v>500000</v>
      </c>
    </row>
    <row r="116" spans="6:8" x14ac:dyDescent="0.25">
      <c r="G116" s="54">
        <v>40000</v>
      </c>
    </row>
    <row r="117" spans="6:8" x14ac:dyDescent="0.25">
      <c r="G117" s="54">
        <v>200000</v>
      </c>
    </row>
    <row r="118" spans="6:8" x14ac:dyDescent="0.25">
      <c r="G118" s="54">
        <v>600000</v>
      </c>
    </row>
    <row r="119" spans="6:8" x14ac:dyDescent="0.25">
      <c r="H119" s="54">
        <f>G115+G116+G117+G118</f>
        <v>1340000</v>
      </c>
    </row>
    <row r="120" spans="6:8" x14ac:dyDescent="0.25">
      <c r="G120" s="54"/>
    </row>
    <row r="121" spans="6:8" x14ac:dyDescent="0.25">
      <c r="G121" s="54"/>
    </row>
    <row r="122" spans="6:8" x14ac:dyDescent="0.25">
      <c r="G122" s="54">
        <f>SUM(G8:G119)</f>
        <v>300020776</v>
      </c>
    </row>
    <row r="123" spans="6:8" x14ac:dyDescent="0.25">
      <c r="G123" s="54"/>
    </row>
  </sheetData>
  <mergeCells count="2">
    <mergeCell ref="F8:F11"/>
    <mergeCell ref="F13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41"/>
  <sheetViews>
    <sheetView workbookViewId="0">
      <selection activeCell="H11" sqref="H11"/>
    </sheetView>
  </sheetViews>
  <sheetFormatPr baseColWidth="10" defaultRowHeight="15" x14ac:dyDescent="0.25"/>
  <cols>
    <col min="5" max="5" width="14.140625" bestFit="1" customWidth="1"/>
    <col min="7" max="7" width="16.140625" customWidth="1"/>
    <col min="8" max="8" width="19.28515625" customWidth="1"/>
  </cols>
  <sheetData>
    <row r="6" spans="4:8" x14ac:dyDescent="0.25">
      <c r="D6" t="s">
        <v>97</v>
      </c>
      <c r="E6" s="54">
        <v>1528000</v>
      </c>
      <c r="F6" t="s">
        <v>97</v>
      </c>
      <c r="G6" s="54">
        <v>800000</v>
      </c>
      <c r="H6" s="55">
        <f>E6+E7+E8+G6+G7+G8</f>
        <v>9912000</v>
      </c>
    </row>
    <row r="7" spans="4:8" x14ac:dyDescent="0.25">
      <c r="E7" s="54">
        <v>2364000</v>
      </c>
      <c r="G7" s="54">
        <v>300000</v>
      </c>
    </row>
    <row r="8" spans="4:8" x14ac:dyDescent="0.25">
      <c r="E8" s="54">
        <v>4420000</v>
      </c>
      <c r="G8" s="54">
        <v>500000</v>
      </c>
    </row>
    <row r="9" spans="4:8" x14ac:dyDescent="0.25">
      <c r="E9" s="54"/>
      <c r="G9" s="54"/>
    </row>
    <row r="10" spans="4:8" x14ac:dyDescent="0.25">
      <c r="D10" t="s">
        <v>114</v>
      </c>
      <c r="E10" s="54">
        <v>100000</v>
      </c>
      <c r="F10" t="s">
        <v>115</v>
      </c>
      <c r="G10" s="54">
        <v>600000</v>
      </c>
      <c r="H10" s="56">
        <f>E10</f>
        <v>100000</v>
      </c>
    </row>
    <row r="11" spans="4:8" x14ac:dyDescent="0.25">
      <c r="E11" s="54"/>
      <c r="G11" s="54"/>
    </row>
    <row r="12" spans="4:8" x14ac:dyDescent="0.25">
      <c r="D12" t="s">
        <v>109</v>
      </c>
      <c r="E12" s="54">
        <v>100000</v>
      </c>
      <c r="G12" s="54"/>
      <c r="H12" s="56">
        <f>E12</f>
        <v>100000</v>
      </c>
    </row>
    <row r="13" spans="4:8" x14ac:dyDescent="0.25">
      <c r="E13" s="54"/>
      <c r="G13" s="54"/>
    </row>
    <row r="14" spans="4:8" x14ac:dyDescent="0.25">
      <c r="D14" t="s">
        <v>110</v>
      </c>
      <c r="E14" s="54">
        <v>1200000</v>
      </c>
      <c r="G14" s="54"/>
      <c r="H14" s="56">
        <f>E14</f>
        <v>1200000</v>
      </c>
    </row>
    <row r="15" spans="4:8" x14ac:dyDescent="0.25">
      <c r="E15" s="54"/>
      <c r="G15" s="54"/>
    </row>
    <row r="16" spans="4:8" x14ac:dyDescent="0.25">
      <c r="D16" t="s">
        <v>98</v>
      </c>
      <c r="E16" s="54">
        <v>540000</v>
      </c>
      <c r="G16" s="54"/>
      <c r="H16" s="55">
        <f>E16+E17</f>
        <v>1260000</v>
      </c>
    </row>
    <row r="17" spans="4:8" x14ac:dyDescent="0.25">
      <c r="E17" s="54">
        <v>720000</v>
      </c>
      <c r="G17" s="54"/>
    </row>
    <row r="18" spans="4:8" x14ac:dyDescent="0.25">
      <c r="E18" s="54"/>
      <c r="G18" s="54"/>
    </row>
    <row r="19" spans="4:8" x14ac:dyDescent="0.25">
      <c r="D19" t="s">
        <v>111</v>
      </c>
      <c r="E19" s="54">
        <v>300000</v>
      </c>
      <c r="F19" t="s">
        <v>111</v>
      </c>
      <c r="G19" s="54">
        <v>370000</v>
      </c>
      <c r="H19" s="56">
        <f>E19+G19</f>
        <v>670000</v>
      </c>
    </row>
    <row r="20" spans="4:8" x14ac:dyDescent="0.25">
      <c r="E20" s="54"/>
    </row>
    <row r="21" spans="4:8" x14ac:dyDescent="0.25">
      <c r="D21" t="s">
        <v>99</v>
      </c>
      <c r="E21" s="54">
        <v>100000</v>
      </c>
      <c r="F21" t="s">
        <v>99</v>
      </c>
      <c r="G21" s="54">
        <v>600000</v>
      </c>
      <c r="H21" s="55">
        <f>E21+E22+G21</f>
        <v>1132103</v>
      </c>
    </row>
    <row r="22" spans="4:8" x14ac:dyDescent="0.25">
      <c r="E22" s="54">
        <v>432103</v>
      </c>
    </row>
    <row r="23" spans="4:8" x14ac:dyDescent="0.25">
      <c r="E23" s="54"/>
    </row>
    <row r="24" spans="4:8" x14ac:dyDescent="0.25">
      <c r="E24" s="54">
        <f>SUM(E6:E22)</f>
        <v>11804103</v>
      </c>
      <c r="F24" s="54">
        <f>SUM(F6:F22)</f>
        <v>0</v>
      </c>
      <c r="G24" s="54">
        <f>SUM(G6:G22)</f>
        <v>3170000</v>
      </c>
      <c r="H24" s="55"/>
    </row>
    <row r="25" spans="4:8" x14ac:dyDescent="0.25">
      <c r="E25" s="54"/>
    </row>
    <row r="26" spans="4:8" x14ac:dyDescent="0.25">
      <c r="E26" s="54"/>
    </row>
    <row r="27" spans="4:8" x14ac:dyDescent="0.25">
      <c r="E27" s="54"/>
    </row>
    <row r="28" spans="4:8" x14ac:dyDescent="0.25">
      <c r="E28" s="54"/>
    </row>
    <row r="29" spans="4:8" x14ac:dyDescent="0.25">
      <c r="E29" s="54"/>
    </row>
    <row r="30" spans="4:8" x14ac:dyDescent="0.25">
      <c r="E30" s="54"/>
    </row>
    <row r="31" spans="4:8" x14ac:dyDescent="0.25">
      <c r="E31" s="54"/>
    </row>
    <row r="32" spans="4:8" x14ac:dyDescent="0.25">
      <c r="E32" s="54"/>
    </row>
    <row r="33" spans="5:5" x14ac:dyDescent="0.25">
      <c r="E33" s="54"/>
    </row>
    <row r="34" spans="5:5" x14ac:dyDescent="0.25">
      <c r="E34" s="54"/>
    </row>
    <row r="35" spans="5:5" x14ac:dyDescent="0.25">
      <c r="E35" s="54"/>
    </row>
    <row r="36" spans="5:5" x14ac:dyDescent="0.25">
      <c r="E36" s="54"/>
    </row>
    <row r="37" spans="5:5" x14ac:dyDescent="0.25">
      <c r="E37" s="54"/>
    </row>
    <row r="38" spans="5:5" x14ac:dyDescent="0.25">
      <c r="E38" s="54"/>
    </row>
    <row r="39" spans="5:5" x14ac:dyDescent="0.25">
      <c r="E39" s="54"/>
    </row>
    <row r="40" spans="5:5" x14ac:dyDescent="0.25">
      <c r="E40" s="54"/>
    </row>
    <row r="41" spans="5:5" x14ac:dyDescent="0.25">
      <c r="E41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Hoja1</vt:lpstr>
      <vt:lpstr>Hoja2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Oficina de Acceso a la Información</cp:lastModifiedBy>
  <cp:lastPrinted>2024-01-05T17:15:10Z</cp:lastPrinted>
  <dcterms:created xsi:type="dcterms:W3CDTF">2021-07-29T18:58:50Z</dcterms:created>
  <dcterms:modified xsi:type="dcterms:W3CDTF">2024-01-10T18:02:22Z</dcterms:modified>
</cp:coreProperties>
</file>