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.oai\Desktop\Brailim 2023\Septiembre 2023\Financieros septiembre 2023\INVENTARIO  TRIMESTRAL JULIO  SEPTIEMBRE DEL 2023\"/>
    </mc:Choice>
  </mc:AlternateContent>
  <bookViews>
    <workbookView xWindow="0" yWindow="0" windowWidth="11940" windowHeight="5070" tabRatio="759"/>
  </bookViews>
  <sheets>
    <sheet name="MAESTRO" sheetId="1" r:id="rId1"/>
    <sheet name="iNVENTARIO MAT. LIMPIEZA" sheetId="2" state="hidden" r:id="rId2"/>
  </sheets>
  <externalReferences>
    <externalReference r:id="rId3"/>
  </externalReferences>
  <definedNames>
    <definedName name="_xlnm.Print_Area" localSheetId="0">MAESTRO!$A$3:$V$787</definedName>
    <definedName name="ARTICULOS">MAESTRO!$C$12:$C$432</definedName>
    <definedName name="DEPARTAMENTOS">'[1]Ambientadores en Spray'!$I$11:$I$22</definedName>
    <definedName name="DEPT">[1]PATRONES!$C$6:$C$20</definedName>
    <definedName name="LDEPTO">[1]PATRONES!$C$2:$C$20</definedName>
    <definedName name="UC">[1]PATRONES!$C$24:$C$25</definedName>
    <definedName name="UCRP">[1]PATRONES!$C$24:$C$27</definedName>
  </definedNames>
  <calcPr calcId="162913"/>
</workbook>
</file>

<file path=xl/calcChain.xml><?xml version="1.0" encoding="utf-8"?>
<calcChain xmlns="http://schemas.openxmlformats.org/spreadsheetml/2006/main">
  <c r="H346" i="1" l="1"/>
  <c r="H347" i="1"/>
  <c r="I347" i="1"/>
  <c r="I346" i="1"/>
  <c r="G346" i="1"/>
  <c r="J29" i="1"/>
  <c r="I29" i="1"/>
  <c r="H28" i="1"/>
  <c r="G29" i="1"/>
  <c r="I57" i="1"/>
  <c r="J57" i="1" s="1"/>
  <c r="H57" i="1"/>
  <c r="G57" i="1"/>
  <c r="H439" i="1" l="1"/>
  <c r="J439" i="1" s="1"/>
  <c r="H438" i="1"/>
  <c r="G438" i="1"/>
  <c r="G439" i="1"/>
  <c r="I439" i="1"/>
  <c r="J269" i="1"/>
  <c r="J271" i="1"/>
  <c r="H279" i="1"/>
  <c r="J279" i="1" s="1"/>
  <c r="G279" i="1"/>
  <c r="I279" i="1"/>
  <c r="G347" i="1" l="1"/>
  <c r="J347" i="1"/>
  <c r="G345" i="1"/>
  <c r="H345" i="1"/>
  <c r="I345" i="1"/>
  <c r="H344" i="1"/>
  <c r="G344" i="1"/>
  <c r="I344" i="1"/>
  <c r="J344" i="1" s="1"/>
  <c r="H343" i="1"/>
  <c r="G343" i="1"/>
  <c r="I343" i="1"/>
  <c r="J343" i="1" s="1"/>
  <c r="H342" i="1"/>
  <c r="G342" i="1"/>
  <c r="I342" i="1"/>
  <c r="J342" i="1" s="1"/>
  <c r="H341" i="1"/>
  <c r="G341" i="1"/>
  <c r="I341" i="1"/>
  <c r="J345" i="1" l="1"/>
  <c r="J346" i="1"/>
  <c r="J341" i="1"/>
  <c r="G467" i="1"/>
  <c r="H467" i="1"/>
  <c r="J467" i="1" s="1"/>
  <c r="I467" i="1"/>
  <c r="G466" i="1"/>
  <c r="H466" i="1"/>
  <c r="J466" i="1" s="1"/>
  <c r="I466" i="1"/>
  <c r="I56" i="1" l="1"/>
  <c r="H56" i="1"/>
  <c r="G56" i="1" s="1"/>
  <c r="J56" i="1" l="1"/>
  <c r="I55" i="1"/>
  <c r="H55" i="1"/>
  <c r="G55" i="1" s="1"/>
  <c r="G161" i="1"/>
  <c r="J55" i="1" l="1"/>
  <c r="I300" i="1"/>
  <c r="J300" i="1" s="1"/>
  <c r="I301" i="1"/>
  <c r="I302" i="1"/>
  <c r="I303" i="1"/>
  <c r="I304" i="1"/>
  <c r="J304" i="1" s="1"/>
  <c r="I305" i="1"/>
  <c r="J305" i="1" s="1"/>
  <c r="I306" i="1"/>
  <c r="J306" i="1" s="1"/>
  <c r="H306" i="1"/>
  <c r="G306" i="1"/>
  <c r="G304" i="1"/>
  <c r="G305" i="1"/>
  <c r="J763" i="1" l="1"/>
  <c r="J764" i="1"/>
  <c r="J765" i="1"/>
  <c r="J766" i="1"/>
  <c r="J767" i="1"/>
  <c r="J768" i="1"/>
  <c r="J769" i="1"/>
  <c r="J770" i="1"/>
  <c r="J771" i="1"/>
  <c r="J772" i="1"/>
  <c r="J773" i="1"/>
  <c r="J464" i="1" l="1"/>
  <c r="J465" i="1"/>
  <c r="H465" i="1"/>
  <c r="G465" i="1"/>
  <c r="I465" i="1"/>
  <c r="I54" i="1" l="1"/>
  <c r="H54" i="1"/>
  <c r="G54" i="1" s="1"/>
  <c r="J54" i="1" l="1"/>
  <c r="I438" i="1"/>
  <c r="J438" i="1" l="1"/>
  <c r="I53" i="1"/>
  <c r="H53" i="1"/>
  <c r="G53" i="1" s="1"/>
  <c r="J53" i="1" l="1"/>
  <c r="I446" i="1"/>
  <c r="I52" i="1" l="1"/>
  <c r="H52" i="1"/>
  <c r="G52" i="1" s="1"/>
  <c r="J52" i="1" l="1"/>
  <c r="G468" i="1"/>
  <c r="H463" i="1"/>
  <c r="H464" i="1"/>
  <c r="H468" i="1"/>
  <c r="I468" i="1"/>
  <c r="H430" i="1"/>
  <c r="J430" i="1" s="1"/>
  <c r="G430" i="1"/>
  <c r="I430" i="1"/>
  <c r="J468" i="1" l="1"/>
  <c r="I51" i="1"/>
  <c r="H51" i="1"/>
  <c r="G51" i="1" s="1"/>
  <c r="J51" i="1" l="1"/>
  <c r="G28" i="1"/>
  <c r="H29" i="1"/>
  <c r="I28" i="1"/>
  <c r="J28" i="1" l="1"/>
  <c r="I50" i="1"/>
  <c r="H50" i="1"/>
  <c r="G50" i="1" s="1"/>
  <c r="J50" i="1" l="1"/>
  <c r="H219" i="1"/>
  <c r="J219" i="1" s="1"/>
  <c r="H173" i="1"/>
  <c r="H247" i="1"/>
  <c r="H249" i="1"/>
  <c r="H181" i="1"/>
  <c r="H289" i="1"/>
  <c r="I219" i="1"/>
  <c r="G219" i="1"/>
  <c r="I172" i="1"/>
  <c r="I173" i="1"/>
  <c r="J173" i="1" s="1"/>
  <c r="H172" i="1"/>
  <c r="G173" i="1"/>
  <c r="G247" i="1"/>
  <c r="I247" i="1"/>
  <c r="J247" i="1" s="1"/>
  <c r="G249" i="1"/>
  <c r="I249" i="1"/>
  <c r="I177" i="1"/>
  <c r="I178" i="1"/>
  <c r="I179" i="1"/>
  <c r="I180" i="1"/>
  <c r="I181" i="1"/>
  <c r="H177" i="1"/>
  <c r="H178" i="1"/>
  <c r="H179" i="1"/>
  <c r="H180" i="1"/>
  <c r="J180" i="1" s="1"/>
  <c r="G180" i="1"/>
  <c r="G181" i="1"/>
  <c r="G289" i="1"/>
  <c r="I289" i="1"/>
  <c r="J289" i="1" s="1"/>
  <c r="J172" i="1" l="1"/>
  <c r="J179" i="1"/>
  <c r="J181" i="1"/>
  <c r="J249" i="1"/>
  <c r="J177" i="1"/>
  <c r="J178" i="1"/>
  <c r="I207" i="1"/>
  <c r="G64" i="1" l="1"/>
  <c r="H64" i="1"/>
  <c r="I64" i="1"/>
  <c r="J64" i="1" l="1"/>
  <c r="G463" i="1"/>
  <c r="I463" i="1"/>
  <c r="H292" i="1"/>
  <c r="I292" i="1"/>
  <c r="G292" i="1"/>
  <c r="H221" i="1"/>
  <c r="G221" i="1"/>
  <c r="I221" i="1"/>
  <c r="H163" i="1"/>
  <c r="G163" i="1"/>
  <c r="I163" i="1"/>
  <c r="J463" i="1" l="1"/>
  <c r="J292" i="1"/>
  <c r="J221" i="1"/>
  <c r="J163" i="1"/>
  <c r="I330" i="1"/>
  <c r="H330" i="1"/>
  <c r="I299" i="1"/>
  <c r="H299" i="1"/>
  <c r="J330" i="1" l="1"/>
  <c r="G330" i="1"/>
  <c r="J326" i="1"/>
  <c r="H329" i="1"/>
  <c r="G329" i="1"/>
  <c r="H49" i="1" l="1"/>
  <c r="G49" i="1" s="1"/>
  <c r="I49" i="1"/>
  <c r="J49" i="1" l="1"/>
  <c r="H144" i="1"/>
  <c r="I141" i="1"/>
  <c r="I142" i="1"/>
  <c r="I143" i="1"/>
  <c r="I144" i="1"/>
  <c r="J144" i="1" s="1"/>
  <c r="H141" i="1"/>
  <c r="H142" i="1"/>
  <c r="H143" i="1"/>
  <c r="G141" i="1"/>
  <c r="G142" i="1"/>
  <c r="G143" i="1"/>
  <c r="G144" i="1"/>
  <c r="H243" i="1"/>
  <c r="H223" i="1"/>
  <c r="G243" i="1"/>
  <c r="I243" i="1"/>
  <c r="J243" i="1" s="1"/>
  <c r="G223" i="1"/>
  <c r="I223" i="1"/>
  <c r="J223" i="1" l="1"/>
  <c r="J143" i="1"/>
  <c r="J142" i="1"/>
  <c r="J141" i="1"/>
  <c r="H81" i="1"/>
  <c r="G81" i="1"/>
  <c r="I81" i="1"/>
  <c r="H254" i="1"/>
  <c r="H250" i="1"/>
  <c r="H251" i="1"/>
  <c r="J251" i="1" s="1"/>
  <c r="H252" i="1"/>
  <c r="H253" i="1"/>
  <c r="G254" i="1"/>
  <c r="I254" i="1"/>
  <c r="H103" i="1"/>
  <c r="G103" i="1"/>
  <c r="I103" i="1"/>
  <c r="H118" i="1"/>
  <c r="I117" i="1"/>
  <c r="I118" i="1"/>
  <c r="H117" i="1"/>
  <c r="G117" i="1"/>
  <c r="G118" i="1"/>
  <c r="J254" i="1" l="1"/>
  <c r="J103" i="1"/>
  <c r="J117" i="1"/>
  <c r="J81" i="1"/>
  <c r="J118" i="1"/>
  <c r="I495" i="1"/>
  <c r="H495" i="1"/>
  <c r="G495" i="1"/>
  <c r="I494" i="1"/>
  <c r="H494" i="1"/>
  <c r="G494" i="1"/>
  <c r="H493" i="1"/>
  <c r="I493" i="1"/>
  <c r="G493" i="1"/>
  <c r="I491" i="1"/>
  <c r="G491" i="1"/>
  <c r="H491" i="1"/>
  <c r="J494" i="1" l="1"/>
  <c r="J495" i="1"/>
  <c r="J493" i="1"/>
  <c r="J491" i="1"/>
  <c r="I48" i="1"/>
  <c r="H48" i="1"/>
  <c r="G48" i="1" s="1"/>
  <c r="J48" i="1" l="1"/>
  <c r="H47" i="1"/>
  <c r="G47" i="1" s="1"/>
  <c r="I47" i="1"/>
  <c r="J47" i="1" l="1"/>
  <c r="J349" i="1"/>
  <c r="J350" i="1"/>
  <c r="J338" i="1"/>
  <c r="I353" i="1"/>
  <c r="H352" i="1"/>
  <c r="H353" i="1"/>
  <c r="G352" i="1"/>
  <c r="G353" i="1"/>
  <c r="H541" i="1"/>
  <c r="G541" i="1"/>
  <c r="I541" i="1"/>
  <c r="H546" i="1"/>
  <c r="J546" i="1" s="1"/>
  <c r="G546" i="1"/>
  <c r="I546" i="1"/>
  <c r="J541" i="1" l="1"/>
  <c r="J353" i="1"/>
  <c r="I352" i="1"/>
  <c r="J352" i="1" s="1"/>
  <c r="I354" i="1"/>
  <c r="I355" i="1"/>
  <c r="I356" i="1"/>
  <c r="I357" i="1"/>
  <c r="H357" i="1"/>
  <c r="J357" i="1" s="1"/>
  <c r="H355" i="1"/>
  <c r="J355" i="1" s="1"/>
  <c r="H356" i="1"/>
  <c r="G355" i="1"/>
  <c r="G356" i="1"/>
  <c r="G357" i="1"/>
  <c r="J356" i="1" l="1"/>
  <c r="H394" i="1"/>
  <c r="G394" i="1"/>
  <c r="I394" i="1"/>
  <c r="H534" i="1"/>
  <c r="H531" i="1"/>
  <c r="H532" i="1"/>
  <c r="H533" i="1"/>
  <c r="I534" i="1"/>
  <c r="J534" i="1" s="1"/>
  <c r="G534" i="1"/>
  <c r="J394" i="1" l="1"/>
  <c r="I46" i="1"/>
  <c r="H46" i="1"/>
  <c r="G46" i="1" s="1"/>
  <c r="I533" i="1"/>
  <c r="J533" i="1" s="1"/>
  <c r="G533" i="1"/>
  <c r="I532" i="1"/>
  <c r="J532" i="1" s="1"/>
  <c r="G532" i="1"/>
  <c r="J46" i="1" l="1"/>
  <c r="G531" i="1"/>
  <c r="I531" i="1"/>
  <c r="J531" i="1" l="1"/>
  <c r="G461" i="1"/>
  <c r="I45" i="1"/>
  <c r="H45" i="1"/>
  <c r="G45" i="1" s="1"/>
  <c r="J45" i="1" l="1"/>
  <c r="I44" i="1"/>
  <c r="H44" i="1"/>
  <c r="G44" i="1" s="1"/>
  <c r="J44" i="1" l="1"/>
  <c r="G390" i="1"/>
  <c r="H390" i="1"/>
  <c r="I390" i="1"/>
  <c r="G85" i="1"/>
  <c r="H85" i="1"/>
  <c r="I85" i="1"/>
  <c r="J390" i="1" l="1"/>
  <c r="J85" i="1"/>
  <c r="H2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27" i="1"/>
  <c r="J27" i="1" l="1"/>
  <c r="I43" i="1"/>
  <c r="H43" i="1"/>
  <c r="G43" i="1" s="1"/>
  <c r="J43" i="1" l="1"/>
  <c r="I42" i="1"/>
  <c r="H42" i="1"/>
  <c r="G42" i="1" s="1"/>
  <c r="J42" i="1" l="1"/>
  <c r="I41" i="1"/>
  <c r="I14" i="1"/>
  <c r="H14" i="1"/>
  <c r="H41" i="1"/>
  <c r="G41" i="1" s="1"/>
  <c r="G14" i="1"/>
  <c r="H39" i="1"/>
  <c r="G39" i="1"/>
  <c r="J14" i="1" l="1"/>
  <c r="J41" i="1"/>
  <c r="I30" i="1"/>
  <c r="I31" i="1"/>
  <c r="I32" i="1"/>
  <c r="I33" i="1"/>
  <c r="I34" i="1"/>
  <c r="I35" i="1"/>
  <c r="I36" i="1"/>
  <c r="I37" i="1"/>
  <c r="I38" i="1"/>
  <c r="I58" i="1" l="1"/>
  <c r="H40" i="1" l="1"/>
  <c r="I40" i="1"/>
  <c r="G40" i="1"/>
  <c r="J40" i="1" l="1"/>
  <c r="H38" i="1"/>
  <c r="J38" i="1" s="1"/>
  <c r="I39" i="1" l="1"/>
  <c r="J39" i="1" s="1"/>
  <c r="G38" i="1"/>
  <c r="G62" i="1" l="1"/>
  <c r="G37" i="1"/>
  <c r="H37" i="1"/>
  <c r="J37" i="1" s="1"/>
  <c r="G566" i="1" l="1"/>
  <c r="H566" i="1"/>
  <c r="I566" i="1"/>
  <c r="J566" i="1" l="1"/>
  <c r="G36" i="1"/>
  <c r="H36" i="1"/>
  <c r="J36" i="1" s="1"/>
  <c r="G33" i="1" l="1"/>
  <c r="H33" i="1"/>
  <c r="J33" i="1" l="1"/>
  <c r="G691" i="1"/>
  <c r="H691" i="1"/>
  <c r="I691" i="1"/>
  <c r="J691" i="1" l="1"/>
  <c r="G35" i="1"/>
  <c r="H35" i="1"/>
  <c r="J35" i="1" s="1"/>
  <c r="G612" i="1" l="1"/>
  <c r="H612" i="1"/>
  <c r="I612" i="1"/>
  <c r="G610" i="1"/>
  <c r="H610" i="1"/>
  <c r="I610" i="1"/>
  <c r="J610" i="1"/>
  <c r="G600" i="1"/>
  <c r="H600" i="1"/>
  <c r="I600" i="1"/>
  <c r="J600" i="1"/>
  <c r="G554" i="1"/>
  <c r="G547" i="1"/>
  <c r="H547" i="1"/>
  <c r="I547" i="1"/>
  <c r="G538" i="1"/>
  <c r="G537" i="1"/>
  <c r="G536" i="1"/>
  <c r="H536" i="1"/>
  <c r="I536" i="1"/>
  <c r="H537" i="1"/>
  <c r="I537" i="1"/>
  <c r="H538" i="1"/>
  <c r="I538" i="1"/>
  <c r="G535" i="1"/>
  <c r="H535" i="1"/>
  <c r="I535" i="1"/>
  <c r="G472" i="1"/>
  <c r="H472" i="1"/>
  <c r="I472" i="1"/>
  <c r="G458" i="1"/>
  <c r="H458" i="1"/>
  <c r="I458" i="1"/>
  <c r="G453" i="1"/>
  <c r="H453" i="1"/>
  <c r="I453" i="1"/>
  <c r="G421" i="1"/>
  <c r="H421" i="1"/>
  <c r="I421" i="1"/>
  <c r="G417" i="1"/>
  <c r="H417" i="1"/>
  <c r="I417" i="1"/>
  <c r="G418" i="1"/>
  <c r="H418" i="1"/>
  <c r="I418" i="1"/>
  <c r="G406" i="1"/>
  <c r="H406" i="1"/>
  <c r="I406" i="1"/>
  <c r="G384" i="1"/>
  <c r="H384" i="1"/>
  <c r="I384" i="1"/>
  <c r="G367" i="1"/>
  <c r="H367" i="1"/>
  <c r="I367" i="1"/>
  <c r="G335" i="1"/>
  <c r="H335" i="1"/>
  <c r="J335" i="1" s="1"/>
  <c r="I335" i="1"/>
  <c r="I329" i="1"/>
  <c r="G331" i="1"/>
  <c r="H331" i="1"/>
  <c r="I331" i="1"/>
  <c r="G332" i="1"/>
  <c r="H332" i="1"/>
  <c r="I332" i="1"/>
  <c r="G324" i="1"/>
  <c r="H324" i="1"/>
  <c r="I324" i="1"/>
  <c r="G314" i="1"/>
  <c r="H314" i="1"/>
  <c r="I314" i="1"/>
  <c r="G297" i="1"/>
  <c r="H297" i="1"/>
  <c r="I297" i="1"/>
  <c r="G277" i="1"/>
  <c r="H277" i="1"/>
  <c r="I277" i="1"/>
  <c r="G278" i="1"/>
  <c r="H278" i="1"/>
  <c r="I278" i="1"/>
  <c r="G269" i="1"/>
  <c r="H269" i="1"/>
  <c r="I269" i="1"/>
  <c r="H238" i="1"/>
  <c r="G230" i="1"/>
  <c r="H230" i="1"/>
  <c r="I230" i="1"/>
  <c r="G228" i="1"/>
  <c r="H228" i="1"/>
  <c r="I228" i="1"/>
  <c r="G200" i="1"/>
  <c r="H200" i="1"/>
  <c r="I200" i="1"/>
  <c r="G168" i="1"/>
  <c r="H168" i="1"/>
  <c r="I168" i="1"/>
  <c r="G166" i="1"/>
  <c r="H166" i="1"/>
  <c r="I166" i="1"/>
  <c r="G167" i="1"/>
  <c r="H167" i="1"/>
  <c r="I167" i="1"/>
  <c r="G164" i="1"/>
  <c r="H164" i="1"/>
  <c r="I164" i="1"/>
  <c r="G155" i="1"/>
  <c r="H155" i="1"/>
  <c r="I155" i="1"/>
  <c r="G156" i="1"/>
  <c r="H156" i="1"/>
  <c r="I156" i="1"/>
  <c r="G153" i="1"/>
  <c r="H153" i="1"/>
  <c r="I153" i="1"/>
  <c r="G150" i="1"/>
  <c r="H150" i="1"/>
  <c r="I150" i="1"/>
  <c r="G128" i="1"/>
  <c r="H128" i="1"/>
  <c r="I128" i="1"/>
  <c r="G122" i="1"/>
  <c r="H122" i="1"/>
  <c r="I122" i="1"/>
  <c r="G120" i="1"/>
  <c r="H120" i="1"/>
  <c r="I120" i="1"/>
  <c r="G115" i="1"/>
  <c r="H115" i="1"/>
  <c r="I115" i="1"/>
  <c r="I114" i="1"/>
  <c r="H104" i="1"/>
  <c r="I104" i="1"/>
  <c r="H105" i="1"/>
  <c r="I105" i="1"/>
  <c r="H107" i="1"/>
  <c r="I107" i="1"/>
  <c r="H108" i="1"/>
  <c r="I108" i="1"/>
  <c r="H109" i="1"/>
  <c r="I109" i="1"/>
  <c r="H110" i="1"/>
  <c r="I110" i="1"/>
  <c r="I99" i="1"/>
  <c r="I100" i="1"/>
  <c r="I93" i="1"/>
  <c r="I86" i="1"/>
  <c r="I87" i="1"/>
  <c r="I88" i="1"/>
  <c r="I90" i="1"/>
  <c r="I83" i="1"/>
  <c r="I63" i="1"/>
  <c r="G71" i="1"/>
  <c r="H71" i="1"/>
  <c r="I71" i="1"/>
  <c r="H91" i="1"/>
  <c r="G68" i="1"/>
  <c r="H68" i="1"/>
  <c r="I68" i="1"/>
  <c r="G88" i="1"/>
  <c r="H88" i="1"/>
  <c r="J88" i="1" s="1"/>
  <c r="G90" i="1"/>
  <c r="H90" i="1"/>
  <c r="G58" i="1"/>
  <c r="H58" i="1"/>
  <c r="J58" i="1" s="1"/>
  <c r="G32" i="1"/>
  <c r="H32" i="1"/>
  <c r="I13" i="1"/>
  <c r="G24" i="1"/>
  <c r="H24" i="1"/>
  <c r="J24" i="1" s="1"/>
  <c r="G25" i="1"/>
  <c r="H25" i="1"/>
  <c r="J25" i="1" s="1"/>
  <c r="G26" i="1"/>
  <c r="H26" i="1"/>
  <c r="J26" i="1" s="1"/>
  <c r="G30" i="1"/>
  <c r="H30" i="1"/>
  <c r="G31" i="1"/>
  <c r="H31" i="1"/>
  <c r="G15" i="1"/>
  <c r="H15" i="1"/>
  <c r="J15" i="1" s="1"/>
  <c r="G16" i="1"/>
  <c r="H16" i="1"/>
  <c r="J16" i="1" s="1"/>
  <c r="G17" i="1"/>
  <c r="H17" i="1"/>
  <c r="J17" i="1" s="1"/>
  <c r="G18" i="1"/>
  <c r="H18" i="1"/>
  <c r="J18" i="1" s="1"/>
  <c r="G19" i="1"/>
  <c r="H19" i="1"/>
  <c r="J19" i="1" s="1"/>
  <c r="G20" i="1"/>
  <c r="H20" i="1"/>
  <c r="J20" i="1" s="1"/>
  <c r="G21" i="1"/>
  <c r="H21" i="1"/>
  <c r="J21" i="1" s="1"/>
  <c r="G22" i="1"/>
  <c r="H22" i="1"/>
  <c r="J22" i="1" s="1"/>
  <c r="G23" i="1"/>
  <c r="H23" i="1"/>
  <c r="J23" i="1" s="1"/>
  <c r="H387" i="1"/>
  <c r="I387" i="1"/>
  <c r="H386" i="1"/>
  <c r="H388" i="1"/>
  <c r="G387" i="1"/>
  <c r="J277" i="1" l="1"/>
  <c r="J278" i="1"/>
  <c r="J109" i="1"/>
  <c r="J150" i="1"/>
  <c r="J164" i="1"/>
  <c r="J90" i="1"/>
  <c r="J332" i="1"/>
  <c r="J406" i="1"/>
  <c r="J538" i="1"/>
  <c r="J387" i="1"/>
  <c r="J110" i="1"/>
  <c r="J331" i="1"/>
  <c r="J166" i="1"/>
  <c r="J228" i="1"/>
  <c r="J536" i="1"/>
  <c r="J167" i="1"/>
  <c r="J472" i="1"/>
  <c r="J547" i="1"/>
  <c r="J612" i="1"/>
  <c r="J105" i="1"/>
  <c r="J31" i="1"/>
  <c r="J32" i="1"/>
  <c r="J153" i="1"/>
  <c r="J30" i="1"/>
  <c r="J71" i="1"/>
  <c r="J115" i="1"/>
  <c r="J168" i="1"/>
  <c r="J418" i="1"/>
  <c r="J155" i="1"/>
  <c r="J230" i="1"/>
  <c r="J200" i="1"/>
  <c r="J417" i="1"/>
  <c r="J68" i="1"/>
  <c r="J128" i="1"/>
  <c r="J107" i="1"/>
  <c r="J104" i="1"/>
  <c r="J122" i="1"/>
  <c r="J156" i="1"/>
  <c r="J384" i="1"/>
  <c r="J458" i="1"/>
  <c r="J120" i="1"/>
  <c r="J314" i="1"/>
  <c r="J367" i="1"/>
  <c r="J108" i="1"/>
  <c r="J297" i="1"/>
  <c r="J421" i="1"/>
  <c r="J537" i="1"/>
  <c r="J535" i="1"/>
  <c r="G172" i="1"/>
  <c r="H217" i="1"/>
  <c r="G217" i="1"/>
  <c r="I213" i="1"/>
  <c r="I214" i="1"/>
  <c r="I215" i="1"/>
  <c r="I216" i="1"/>
  <c r="H215" i="1"/>
  <c r="H216" i="1"/>
  <c r="I217" i="1"/>
  <c r="G540" i="1"/>
  <c r="H540" i="1"/>
  <c r="I539" i="1"/>
  <c r="I540" i="1"/>
  <c r="H539" i="1"/>
  <c r="J539" i="1" s="1"/>
  <c r="H543" i="1"/>
  <c r="G543" i="1"/>
  <c r="I543" i="1"/>
  <c r="H162" i="1"/>
  <c r="G162" i="1"/>
  <c r="I162" i="1"/>
  <c r="G250" i="1"/>
  <c r="I250" i="1"/>
  <c r="J250" i="1" s="1"/>
  <c r="H61" i="1"/>
  <c r="H62" i="1"/>
  <c r="G61" i="1"/>
  <c r="I62" i="1"/>
  <c r="H60" i="1"/>
  <c r="G60" i="1"/>
  <c r="I60" i="1"/>
  <c r="J162" i="1" l="1"/>
  <c r="J217" i="1"/>
  <c r="J62" i="1"/>
  <c r="J60" i="1"/>
  <c r="J216" i="1"/>
  <c r="J215" i="1"/>
  <c r="J543" i="1"/>
  <c r="J540" i="1"/>
  <c r="H66" i="1"/>
  <c r="I66" i="1"/>
  <c r="G66" i="1"/>
  <c r="G123" i="1"/>
  <c r="I123" i="1"/>
  <c r="H123" i="1"/>
  <c r="H121" i="1"/>
  <c r="G111" i="1"/>
  <c r="G114" i="1"/>
  <c r="G121" i="1"/>
  <c r="H294" i="1"/>
  <c r="J294" i="1" s="1"/>
  <c r="I294" i="1"/>
  <c r="H75" i="1"/>
  <c r="G294" i="1"/>
  <c r="H74" i="1"/>
  <c r="G74" i="1"/>
  <c r="G75" i="1"/>
  <c r="I75" i="1"/>
  <c r="H411" i="1"/>
  <c r="G411" i="1"/>
  <c r="I411" i="1"/>
  <c r="H34" i="1"/>
  <c r="J34" i="1" s="1"/>
  <c r="G34" i="1"/>
  <c r="H13" i="1"/>
  <c r="J13" i="1" s="1"/>
  <c r="G13" i="1"/>
  <c r="G401" i="1"/>
  <c r="G400" i="1"/>
  <c r="H401" i="1"/>
  <c r="I401" i="1"/>
  <c r="J411" i="1" l="1"/>
  <c r="J66" i="1"/>
  <c r="J401" i="1"/>
  <c r="J123" i="1"/>
  <c r="J75" i="1"/>
  <c r="H400" i="1"/>
  <c r="I396" i="1"/>
  <c r="I397" i="1"/>
  <c r="I398" i="1"/>
  <c r="I399" i="1"/>
  <c r="I400" i="1"/>
  <c r="H398" i="1"/>
  <c r="H399" i="1"/>
  <c r="G399" i="1"/>
  <c r="J399" i="1" l="1"/>
  <c r="J398" i="1"/>
  <c r="J400" i="1"/>
  <c r="I456" i="1"/>
  <c r="H456" i="1"/>
  <c r="G456" i="1"/>
  <c r="I454" i="1"/>
  <c r="I455" i="1"/>
  <c r="H455" i="1"/>
  <c r="G455" i="1"/>
  <c r="G451" i="1"/>
  <c r="H451" i="1"/>
  <c r="I451" i="1"/>
  <c r="H450" i="1"/>
  <c r="H449" i="1"/>
  <c r="I450" i="1"/>
  <c r="I448" i="1"/>
  <c r="I449" i="1"/>
  <c r="G450" i="1"/>
  <c r="G449" i="1"/>
  <c r="G266" i="1"/>
  <c r="I266" i="1"/>
  <c r="J266" i="1" s="1"/>
  <c r="I261" i="1"/>
  <c r="I262" i="1"/>
  <c r="I263" i="1"/>
  <c r="J263" i="1" s="1"/>
  <c r="H262" i="1"/>
  <c r="G262" i="1"/>
  <c r="H126" i="1"/>
  <c r="I126" i="1"/>
  <c r="I121" i="1"/>
  <c r="I124" i="1"/>
  <c r="I125" i="1"/>
  <c r="G126" i="1"/>
  <c r="H125" i="1"/>
  <c r="G125" i="1"/>
  <c r="H137" i="1"/>
  <c r="G137" i="1"/>
  <c r="I137" i="1"/>
  <c r="H403" i="1"/>
  <c r="G403" i="1"/>
  <c r="I403" i="1"/>
  <c r="I443" i="1"/>
  <c r="I442" i="1"/>
  <c r="H443" i="1"/>
  <c r="G443" i="1"/>
  <c r="H442" i="1"/>
  <c r="H424" i="1"/>
  <c r="I422" i="1"/>
  <c r="I423" i="1"/>
  <c r="I424" i="1"/>
  <c r="H423" i="1"/>
  <c r="G423" i="1"/>
  <c r="G424" i="1"/>
  <c r="H232" i="1"/>
  <c r="I232" i="1"/>
  <c r="G232" i="1"/>
  <c r="H226" i="1"/>
  <c r="I226" i="1"/>
  <c r="G226" i="1"/>
  <c r="G213" i="1"/>
  <c r="H213" i="1"/>
  <c r="H212" i="1"/>
  <c r="G212" i="1"/>
  <c r="I212" i="1"/>
  <c r="H204" i="1"/>
  <c r="G204" i="1"/>
  <c r="I204" i="1"/>
  <c r="H203" i="1"/>
  <c r="J203" i="1" s="1"/>
  <c r="I203" i="1"/>
  <c r="G203" i="1"/>
  <c r="H70" i="1"/>
  <c r="G70" i="1"/>
  <c r="I70" i="1"/>
  <c r="J451" i="1" l="1"/>
  <c r="J70" i="1"/>
  <c r="J424" i="1"/>
  <c r="J450" i="1"/>
  <c r="J204" i="1"/>
  <c r="J126" i="1"/>
  <c r="J442" i="1"/>
  <c r="J456" i="1"/>
  <c r="J232" i="1"/>
  <c r="J443" i="1"/>
  <c r="J125" i="1"/>
  <c r="J262" i="1"/>
  <c r="J137" i="1"/>
  <c r="J403" i="1"/>
  <c r="J423" i="1"/>
  <c r="J212" i="1"/>
  <c r="J226" i="1"/>
  <c r="J213" i="1"/>
  <c r="G225" i="1"/>
  <c r="H202" i="1" l="1"/>
  <c r="G202" i="1"/>
  <c r="G201" i="1"/>
  <c r="H201" i="1"/>
  <c r="I201" i="1"/>
  <c r="J201" i="1" l="1"/>
  <c r="I199" i="1"/>
  <c r="H199" i="1"/>
  <c r="H197" i="1"/>
  <c r="I202" i="1"/>
  <c r="J202" i="1" s="1"/>
  <c r="H300" i="1"/>
  <c r="G300" i="1"/>
  <c r="G351" i="1" l="1"/>
  <c r="H351" i="1"/>
  <c r="G348" i="1"/>
  <c r="G340" i="1"/>
  <c r="I351" i="1"/>
  <c r="G389" i="1"/>
  <c r="H389" i="1"/>
  <c r="I389" i="1"/>
  <c r="G84" i="1"/>
  <c r="H84" i="1"/>
  <c r="I84" i="1"/>
  <c r="J351" i="1" l="1"/>
  <c r="J389" i="1"/>
  <c r="J84" i="1"/>
  <c r="G441" i="1"/>
  <c r="G737" i="1" l="1"/>
  <c r="I470" i="1" l="1"/>
  <c r="I469" i="1"/>
  <c r="H470" i="1"/>
  <c r="G470" i="1"/>
  <c r="G469" i="1"/>
  <c r="J470" i="1" l="1"/>
  <c r="G286" i="1"/>
  <c r="H286" i="1"/>
  <c r="I286" i="1"/>
  <c r="J286" i="1" l="1"/>
  <c r="H98" i="1"/>
  <c r="H93" i="1"/>
  <c r="J93" i="1" s="1"/>
  <c r="G98" i="1"/>
  <c r="G97" i="1"/>
  <c r="G99" i="1"/>
  <c r="I98" i="1"/>
  <c r="G96" i="1"/>
  <c r="I96" i="1"/>
  <c r="J96" i="1" s="1"/>
  <c r="I92" i="1"/>
  <c r="I91" i="1"/>
  <c r="H95" i="1"/>
  <c r="H333" i="1"/>
  <c r="G333" i="1"/>
  <c r="I333" i="1"/>
  <c r="H328" i="1"/>
  <c r="G328" i="1"/>
  <c r="I328" i="1"/>
  <c r="H276" i="1"/>
  <c r="G276" i="1"/>
  <c r="I276" i="1"/>
  <c r="J276" i="1" s="1"/>
  <c r="H92" i="1"/>
  <c r="G92" i="1"/>
  <c r="G93" i="1"/>
  <c r="H87" i="1"/>
  <c r="J87" i="1" s="1"/>
  <c r="H86" i="1"/>
  <c r="J86" i="1" s="1"/>
  <c r="G87" i="1"/>
  <c r="J333" i="1" l="1"/>
  <c r="J92" i="1"/>
  <c r="J98" i="1"/>
  <c r="H99" i="1"/>
  <c r="J99" i="1" s="1"/>
  <c r="H242" i="1" l="1"/>
  <c r="G242" i="1"/>
  <c r="H12" i="1"/>
  <c r="G12" i="1"/>
  <c r="H348" i="1"/>
  <c r="I348" i="1"/>
  <c r="J329" i="1" s="1"/>
  <c r="J348" i="1" l="1"/>
  <c r="G440" i="1"/>
  <c r="H440" i="1"/>
  <c r="I440" i="1"/>
  <c r="J440" i="1" l="1"/>
  <c r="I59" i="1"/>
  <c r="I61" i="1"/>
  <c r="J61" i="1" s="1"/>
  <c r="I65" i="1"/>
  <c r="J65" i="1" s="1"/>
  <c r="I67" i="1"/>
  <c r="I69" i="1"/>
  <c r="I72" i="1"/>
  <c r="I73" i="1"/>
  <c r="I74" i="1"/>
  <c r="I76" i="1"/>
  <c r="I77" i="1"/>
  <c r="I78" i="1"/>
  <c r="I79" i="1"/>
  <c r="I80" i="1"/>
  <c r="I82" i="1"/>
  <c r="I94" i="1"/>
  <c r="I95" i="1"/>
  <c r="I97" i="1"/>
  <c r="I101" i="1"/>
  <c r="I111" i="1"/>
  <c r="I112" i="1"/>
  <c r="I113" i="1"/>
  <c r="I116" i="1"/>
  <c r="I119" i="1"/>
  <c r="I127" i="1"/>
  <c r="I129" i="1"/>
  <c r="I130" i="1"/>
  <c r="I131" i="1"/>
  <c r="I132" i="1"/>
  <c r="I133" i="1"/>
  <c r="I134" i="1"/>
  <c r="I135" i="1"/>
  <c r="I136" i="1"/>
  <c r="I138" i="1"/>
  <c r="I139" i="1"/>
  <c r="I140" i="1"/>
  <c r="I145" i="1"/>
  <c r="I146" i="1"/>
  <c r="I147" i="1"/>
  <c r="I149" i="1"/>
  <c r="I151" i="1"/>
  <c r="I152" i="1"/>
  <c r="I154" i="1"/>
  <c r="I157" i="1"/>
  <c r="I158" i="1"/>
  <c r="I159" i="1"/>
  <c r="I160" i="1"/>
  <c r="I161" i="1"/>
  <c r="I165" i="1"/>
  <c r="I169" i="1"/>
  <c r="I170" i="1"/>
  <c r="I171" i="1"/>
  <c r="I174" i="1"/>
  <c r="I175" i="1"/>
  <c r="I176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205" i="1"/>
  <c r="I206" i="1"/>
  <c r="I208" i="1"/>
  <c r="I209" i="1"/>
  <c r="I210" i="1"/>
  <c r="I211" i="1"/>
  <c r="I218" i="1"/>
  <c r="I220" i="1"/>
  <c r="I222" i="1"/>
  <c r="I224" i="1"/>
  <c r="I225" i="1"/>
  <c r="I227" i="1"/>
  <c r="I229" i="1"/>
  <c r="I231" i="1"/>
  <c r="I233" i="1"/>
  <c r="I234" i="1"/>
  <c r="I235" i="1"/>
  <c r="I236" i="1"/>
  <c r="I237" i="1"/>
  <c r="I238" i="1"/>
  <c r="I239" i="1"/>
  <c r="I240" i="1"/>
  <c r="I241" i="1"/>
  <c r="I242" i="1"/>
  <c r="I244" i="1"/>
  <c r="I245" i="1"/>
  <c r="I246" i="1"/>
  <c r="I248" i="1"/>
  <c r="I252" i="1"/>
  <c r="J252" i="1" s="1"/>
  <c r="I253" i="1"/>
  <c r="J253" i="1" s="1"/>
  <c r="I255" i="1"/>
  <c r="I256" i="1"/>
  <c r="I257" i="1"/>
  <c r="I258" i="1"/>
  <c r="I259" i="1"/>
  <c r="I260" i="1"/>
  <c r="I267" i="1"/>
  <c r="I268" i="1"/>
  <c r="I270" i="1"/>
  <c r="I272" i="1"/>
  <c r="I273" i="1"/>
  <c r="I274" i="1"/>
  <c r="I275" i="1"/>
  <c r="I280" i="1"/>
  <c r="I281" i="1"/>
  <c r="I282" i="1"/>
  <c r="I283" i="1"/>
  <c r="I284" i="1"/>
  <c r="I285" i="1"/>
  <c r="I287" i="1"/>
  <c r="I288" i="1"/>
  <c r="I290" i="1"/>
  <c r="I291" i="1"/>
  <c r="I293" i="1"/>
  <c r="I295" i="1"/>
  <c r="I296" i="1"/>
  <c r="I298" i="1"/>
  <c r="I307" i="1"/>
  <c r="I308" i="1"/>
  <c r="I309" i="1"/>
  <c r="J309" i="1" s="1"/>
  <c r="I310" i="1"/>
  <c r="I311" i="1"/>
  <c r="I312" i="1"/>
  <c r="I313" i="1"/>
  <c r="I315" i="1"/>
  <c r="I316" i="1"/>
  <c r="I317" i="1"/>
  <c r="I319" i="1"/>
  <c r="I320" i="1"/>
  <c r="I321" i="1"/>
  <c r="I322" i="1"/>
  <c r="I323" i="1"/>
  <c r="I334" i="1"/>
  <c r="I336" i="1"/>
  <c r="J324" i="1" s="1"/>
  <c r="I337" i="1"/>
  <c r="J325" i="1" s="1"/>
  <c r="I339" i="1"/>
  <c r="J327" i="1" s="1"/>
  <c r="I340" i="1"/>
  <c r="J328" i="1" s="1"/>
  <c r="I358" i="1"/>
  <c r="I359" i="1"/>
  <c r="I360" i="1"/>
  <c r="I361" i="1"/>
  <c r="I362" i="1"/>
  <c r="I363" i="1"/>
  <c r="I364" i="1"/>
  <c r="I365" i="1"/>
  <c r="I366" i="1"/>
  <c r="I368" i="1"/>
  <c r="I370" i="1"/>
  <c r="I372" i="1"/>
  <c r="I374" i="1"/>
  <c r="I375" i="1"/>
  <c r="I376" i="1"/>
  <c r="I377" i="1"/>
  <c r="I378" i="1"/>
  <c r="I379" i="1"/>
  <c r="I380" i="1"/>
  <c r="I381" i="1"/>
  <c r="I382" i="1"/>
  <c r="I383" i="1"/>
  <c r="I385" i="1"/>
  <c r="I386" i="1"/>
  <c r="I388" i="1"/>
  <c r="I391" i="1"/>
  <c r="I392" i="1"/>
  <c r="I393" i="1"/>
  <c r="I402" i="1"/>
  <c r="I404" i="1"/>
  <c r="I405" i="1"/>
  <c r="I407" i="1"/>
  <c r="I408" i="1"/>
  <c r="I409" i="1"/>
  <c r="I410" i="1"/>
  <c r="I412" i="1"/>
  <c r="I413" i="1"/>
  <c r="I414" i="1"/>
  <c r="I415" i="1"/>
  <c r="I416" i="1"/>
  <c r="I419" i="1"/>
  <c r="I420" i="1"/>
  <c r="I425" i="1"/>
  <c r="I426" i="1"/>
  <c r="I427" i="1"/>
  <c r="I428" i="1"/>
  <c r="I429" i="1"/>
  <c r="I431" i="1"/>
  <c r="I432" i="1"/>
  <c r="I433" i="1"/>
  <c r="I434" i="1"/>
  <c r="I435" i="1"/>
  <c r="I436" i="1"/>
  <c r="I437" i="1"/>
  <c r="I441" i="1"/>
  <c r="I444" i="1"/>
  <c r="I445" i="1"/>
  <c r="I447" i="1"/>
  <c r="I452" i="1"/>
  <c r="J449" i="1" s="1"/>
  <c r="I457" i="1"/>
  <c r="I459" i="1"/>
  <c r="I460" i="1"/>
  <c r="I461" i="1"/>
  <c r="I462" i="1"/>
  <c r="I464" i="1"/>
  <c r="I471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2" i="1"/>
  <c r="I496" i="1"/>
  <c r="I497" i="1"/>
  <c r="I498" i="1"/>
  <c r="I500" i="1"/>
  <c r="I502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4" i="1"/>
  <c r="I525" i="1"/>
  <c r="I526" i="1"/>
  <c r="I527" i="1"/>
  <c r="I528" i="1"/>
  <c r="I529" i="1"/>
  <c r="I530" i="1"/>
  <c r="I542" i="1"/>
  <c r="I544" i="1"/>
  <c r="I545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1" i="1"/>
  <c r="I602" i="1"/>
  <c r="I603" i="1"/>
  <c r="I604" i="1"/>
  <c r="I605" i="1"/>
  <c r="I606" i="1"/>
  <c r="I607" i="1"/>
  <c r="I608" i="1"/>
  <c r="I609" i="1"/>
  <c r="I611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8" i="1"/>
  <c r="I729" i="1"/>
  <c r="I730" i="1"/>
  <c r="I731" i="1"/>
  <c r="I732" i="1"/>
  <c r="I733" i="1"/>
  <c r="I734" i="1"/>
  <c r="I735" i="1"/>
  <c r="I736" i="1"/>
  <c r="I737" i="1"/>
  <c r="I738" i="1"/>
  <c r="H737" i="1" s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J310" i="1" l="1"/>
  <c r="H307" i="1"/>
  <c r="H308" i="1"/>
  <c r="J308" i="1"/>
  <c r="G215" i="1"/>
  <c r="H185" i="1"/>
  <c r="J185" i="1" s="1"/>
  <c r="G185" i="1"/>
  <c r="G178" i="1"/>
  <c r="H176" i="1"/>
  <c r="J176" i="1" s="1"/>
  <c r="G176" i="1"/>
  <c r="H288" i="1"/>
  <c r="J288" i="1" s="1"/>
  <c r="G288" i="1"/>
  <c r="H550" i="1"/>
  <c r="J550" i="1" s="1"/>
  <c r="G550" i="1"/>
  <c r="H462" i="1"/>
  <c r="J462" i="1" s="1"/>
  <c r="G462" i="1"/>
  <c r="G174" i="1" l="1"/>
  <c r="J174" i="1"/>
  <c r="H59" i="1" l="1"/>
  <c r="G59" i="1"/>
  <c r="G63" i="1"/>
  <c r="J59" i="1" l="1"/>
  <c r="H391" i="1"/>
  <c r="G391" i="1"/>
  <c r="J391" i="1" l="1"/>
  <c r="G303" i="1"/>
  <c r="H755" i="1"/>
  <c r="H754" i="1"/>
  <c r="H63" i="1"/>
  <c r="J63" i="1" s="1"/>
  <c r="H607" i="1"/>
  <c r="J607" i="1" l="1"/>
  <c r="G83" i="1"/>
  <c r="H83" i="1"/>
  <c r="J83" i="1" s="1"/>
  <c r="G385" i="1" l="1"/>
  <c r="H385" i="1"/>
  <c r="G607" i="1"/>
  <c r="G685" i="1"/>
  <c r="H685" i="1"/>
  <c r="J129" i="1"/>
  <c r="J133" i="1"/>
  <c r="H67" i="1"/>
  <c r="J67" i="1" s="1"/>
  <c r="H69" i="1"/>
  <c r="J69" i="1" s="1"/>
  <c r="H72" i="1"/>
  <c r="H73" i="1"/>
  <c r="H76" i="1"/>
  <c r="H77" i="1"/>
  <c r="H78" i="1"/>
  <c r="H79" i="1"/>
  <c r="H80" i="1"/>
  <c r="H82" i="1"/>
  <c r="H94" i="1"/>
  <c r="H100" i="1"/>
  <c r="J100" i="1" s="1"/>
  <c r="H101" i="1"/>
  <c r="H111" i="1"/>
  <c r="H112" i="1"/>
  <c r="H113" i="1"/>
  <c r="H114" i="1"/>
  <c r="J114" i="1" s="1"/>
  <c r="H116" i="1"/>
  <c r="H119" i="1"/>
  <c r="J121" i="1"/>
  <c r="H124" i="1"/>
  <c r="J124" i="1" s="1"/>
  <c r="H127" i="1"/>
  <c r="H130" i="1"/>
  <c r="H131" i="1"/>
  <c r="H132" i="1"/>
  <c r="J132" i="1" s="1"/>
  <c r="H134" i="1"/>
  <c r="H135" i="1"/>
  <c r="H136" i="1"/>
  <c r="H138" i="1"/>
  <c r="H139" i="1"/>
  <c r="H140" i="1"/>
  <c r="H145" i="1"/>
  <c r="H146" i="1"/>
  <c r="H147" i="1"/>
  <c r="H149" i="1"/>
  <c r="H151" i="1"/>
  <c r="H152" i="1"/>
  <c r="H154" i="1"/>
  <c r="H157" i="1"/>
  <c r="H158" i="1"/>
  <c r="H159" i="1"/>
  <c r="H160" i="1"/>
  <c r="H161" i="1"/>
  <c r="H165" i="1"/>
  <c r="H169" i="1"/>
  <c r="H170" i="1"/>
  <c r="H171" i="1"/>
  <c r="H175" i="1"/>
  <c r="J175" i="1" s="1"/>
  <c r="H182" i="1"/>
  <c r="H183" i="1"/>
  <c r="H184" i="1"/>
  <c r="H186" i="1"/>
  <c r="H187" i="1"/>
  <c r="H188" i="1"/>
  <c r="H189" i="1"/>
  <c r="H190" i="1"/>
  <c r="H191" i="1"/>
  <c r="H192" i="1"/>
  <c r="H193" i="1"/>
  <c r="H194" i="1"/>
  <c r="H195" i="1"/>
  <c r="H196" i="1"/>
  <c r="H198" i="1"/>
  <c r="J198" i="1" s="1"/>
  <c r="J199" i="1"/>
  <c r="H205" i="1"/>
  <c r="H206" i="1"/>
  <c r="H208" i="1"/>
  <c r="H209" i="1"/>
  <c r="H210" i="1"/>
  <c r="H211" i="1"/>
  <c r="J211" i="1" s="1"/>
  <c r="H214" i="1"/>
  <c r="H218" i="1"/>
  <c r="H220" i="1"/>
  <c r="H222" i="1"/>
  <c r="H224" i="1"/>
  <c r="H225" i="1"/>
  <c r="H227" i="1"/>
  <c r="H229" i="1"/>
  <c r="H231" i="1"/>
  <c r="H233" i="1"/>
  <c r="H234" i="1"/>
  <c r="H235" i="1"/>
  <c r="H236" i="1"/>
  <c r="H237" i="1"/>
  <c r="H239" i="1"/>
  <c r="H240" i="1"/>
  <c r="H241" i="1"/>
  <c r="H244" i="1"/>
  <c r="H246" i="1"/>
  <c r="H248" i="1"/>
  <c r="J248" i="1" s="1"/>
  <c r="H255" i="1"/>
  <c r="H256" i="1"/>
  <c r="H257" i="1"/>
  <c r="H258" i="1"/>
  <c r="J258" i="1" s="1"/>
  <c r="H259" i="1"/>
  <c r="J259" i="1" s="1"/>
  <c r="H260" i="1"/>
  <c r="J260" i="1" s="1"/>
  <c r="H261" i="1"/>
  <c r="J261" i="1" s="1"/>
  <c r="H265" i="1"/>
  <c r="H267" i="1"/>
  <c r="H268" i="1"/>
  <c r="J268" i="1" s="1"/>
  <c r="H270" i="1"/>
  <c r="J270" i="1" s="1"/>
  <c r="H272" i="1"/>
  <c r="J272" i="1" s="1"/>
  <c r="H273" i="1"/>
  <c r="J273" i="1" s="1"/>
  <c r="H274" i="1"/>
  <c r="J274" i="1" s="1"/>
  <c r="H275" i="1"/>
  <c r="J275" i="1" s="1"/>
  <c r="H280" i="1"/>
  <c r="H281" i="1"/>
  <c r="H282" i="1"/>
  <c r="H283" i="1"/>
  <c r="H284" i="1"/>
  <c r="H285" i="1"/>
  <c r="H287" i="1"/>
  <c r="H290" i="1"/>
  <c r="H291" i="1"/>
  <c r="H293" i="1"/>
  <c r="H295" i="1"/>
  <c r="H296" i="1"/>
  <c r="H298" i="1"/>
  <c r="H301" i="1"/>
  <c r="J301" i="1" s="1"/>
  <c r="H302" i="1"/>
  <c r="J302" i="1" s="1"/>
  <c r="H303" i="1"/>
  <c r="J303" i="1" s="1"/>
  <c r="H304" i="1"/>
  <c r="H305" i="1"/>
  <c r="J307" i="1"/>
  <c r="H311" i="1"/>
  <c r="J311" i="1" s="1"/>
  <c r="H312" i="1"/>
  <c r="H313" i="1"/>
  <c r="H315" i="1"/>
  <c r="H316" i="1"/>
  <c r="H317" i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34" i="1"/>
  <c r="J334" i="1" s="1"/>
  <c r="H336" i="1"/>
  <c r="J336" i="1" s="1"/>
  <c r="H337" i="1"/>
  <c r="J337" i="1" s="1"/>
  <c r="H339" i="1"/>
  <c r="J339" i="1" s="1"/>
  <c r="H340" i="1"/>
  <c r="J340" i="1" s="1"/>
  <c r="H354" i="1"/>
  <c r="H358" i="1"/>
  <c r="H359" i="1"/>
  <c r="H360" i="1"/>
  <c r="J360" i="1" s="1"/>
  <c r="H361" i="1"/>
  <c r="H362" i="1"/>
  <c r="H363" i="1"/>
  <c r="H364" i="1"/>
  <c r="H365" i="1"/>
  <c r="H366" i="1"/>
  <c r="H368" i="1"/>
  <c r="H370" i="1"/>
  <c r="H372" i="1"/>
  <c r="H374" i="1"/>
  <c r="H375" i="1"/>
  <c r="H376" i="1"/>
  <c r="H377" i="1"/>
  <c r="H378" i="1"/>
  <c r="H379" i="1"/>
  <c r="H380" i="1"/>
  <c r="H381" i="1"/>
  <c r="H382" i="1"/>
  <c r="H383" i="1"/>
  <c r="H392" i="1"/>
  <c r="H393" i="1"/>
  <c r="H396" i="1"/>
  <c r="J396" i="1" s="1"/>
  <c r="H397" i="1"/>
  <c r="J397" i="1" s="1"/>
  <c r="H402" i="1"/>
  <c r="H404" i="1"/>
  <c r="H405" i="1"/>
  <c r="H407" i="1"/>
  <c r="H408" i="1"/>
  <c r="H409" i="1"/>
  <c r="H410" i="1"/>
  <c r="H412" i="1"/>
  <c r="H413" i="1"/>
  <c r="H414" i="1"/>
  <c r="H415" i="1"/>
  <c r="H416" i="1"/>
  <c r="J416" i="1" s="1"/>
  <c r="H419" i="1"/>
  <c r="J419" i="1" s="1"/>
  <c r="H420" i="1"/>
  <c r="J420" i="1" s="1"/>
  <c r="H422" i="1"/>
  <c r="J422" i="1" s="1"/>
  <c r="H425" i="1"/>
  <c r="H426" i="1"/>
  <c r="H427" i="1"/>
  <c r="H428" i="1"/>
  <c r="H429" i="1"/>
  <c r="H431" i="1"/>
  <c r="H432" i="1"/>
  <c r="H433" i="1"/>
  <c r="H434" i="1"/>
  <c r="H435" i="1"/>
  <c r="H436" i="1"/>
  <c r="H437" i="1"/>
  <c r="J437" i="1" s="1"/>
  <c r="H441" i="1"/>
  <c r="H444" i="1"/>
  <c r="J444" i="1" s="1"/>
  <c r="H445" i="1"/>
  <c r="H446" i="1"/>
  <c r="H447" i="1"/>
  <c r="J447" i="1" s="1"/>
  <c r="H448" i="1"/>
  <c r="J448" i="1" s="1"/>
  <c r="H452" i="1"/>
  <c r="J452" i="1" s="1"/>
  <c r="H454" i="1"/>
  <c r="H457" i="1"/>
  <c r="H459" i="1"/>
  <c r="J459" i="1" s="1"/>
  <c r="H460" i="1"/>
  <c r="H461" i="1"/>
  <c r="H469" i="1"/>
  <c r="J469" i="1" s="1"/>
  <c r="H471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2" i="1"/>
  <c r="H496" i="1"/>
  <c r="H497" i="1"/>
  <c r="H498" i="1"/>
  <c r="H500" i="1"/>
  <c r="H502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4" i="1"/>
  <c r="H525" i="1"/>
  <c r="H526" i="1"/>
  <c r="H527" i="1"/>
  <c r="H528" i="1"/>
  <c r="H529" i="1"/>
  <c r="H530" i="1"/>
  <c r="H542" i="1"/>
  <c r="H544" i="1"/>
  <c r="H545" i="1"/>
  <c r="H548" i="1"/>
  <c r="H549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1" i="1"/>
  <c r="H602" i="1"/>
  <c r="H603" i="1"/>
  <c r="H604" i="1"/>
  <c r="H605" i="1"/>
  <c r="H606" i="1"/>
  <c r="H608" i="1"/>
  <c r="H609" i="1"/>
  <c r="H611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6" i="1"/>
  <c r="H687" i="1"/>
  <c r="H688" i="1"/>
  <c r="H689" i="1"/>
  <c r="H690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8" i="1"/>
  <c r="H729" i="1"/>
  <c r="H730" i="1"/>
  <c r="H731" i="1"/>
  <c r="H732" i="1"/>
  <c r="H733" i="1"/>
  <c r="H734" i="1"/>
  <c r="H735" i="1"/>
  <c r="H736" i="1"/>
  <c r="H738" i="1"/>
  <c r="H739" i="1"/>
  <c r="H740" i="1"/>
  <c r="H741" i="1"/>
  <c r="H742" i="1"/>
  <c r="H744" i="1"/>
  <c r="H745" i="1"/>
  <c r="H746" i="1"/>
  <c r="H747" i="1"/>
  <c r="H748" i="1"/>
  <c r="H749" i="1"/>
  <c r="H751" i="1"/>
  <c r="H752" i="1"/>
  <c r="H753" i="1"/>
  <c r="H756" i="1"/>
  <c r="H758" i="1"/>
  <c r="H759" i="1"/>
  <c r="H760" i="1"/>
  <c r="H761" i="1"/>
  <c r="H762" i="1"/>
  <c r="H763" i="1"/>
  <c r="H764" i="1"/>
  <c r="H765" i="1"/>
  <c r="H766" i="1"/>
  <c r="J385" i="1" l="1"/>
  <c r="J685" i="1"/>
  <c r="G735" i="1"/>
  <c r="J242" i="1" l="1"/>
  <c r="G758" i="1" l="1"/>
  <c r="G557" i="1"/>
  <c r="G556" i="1"/>
  <c r="G460" i="1"/>
  <c r="G434" i="1"/>
  <c r="G274" i="1"/>
  <c r="G273" i="1"/>
  <c r="G184" i="1"/>
  <c r="J751" i="1"/>
  <c r="J752" i="1"/>
  <c r="J753" i="1"/>
  <c r="J754" i="1"/>
  <c r="J755" i="1"/>
  <c r="J756" i="1"/>
  <c r="J758" i="1"/>
  <c r="J759" i="1"/>
  <c r="J760" i="1"/>
  <c r="J761" i="1"/>
  <c r="J762" i="1"/>
  <c r="I12" i="1"/>
  <c r="J471" i="1"/>
  <c r="J497" i="1"/>
  <c r="J498" i="1"/>
  <c r="J72" i="1"/>
  <c r="J73" i="1"/>
  <c r="J74" i="1"/>
  <c r="J76" i="1"/>
  <c r="J77" i="1"/>
  <c r="J78" i="1"/>
  <c r="J79" i="1"/>
  <c r="J80" i="1"/>
  <c r="J82" i="1"/>
  <c r="J91" i="1"/>
  <c r="J94" i="1"/>
  <c r="J95" i="1"/>
  <c r="J101" i="1"/>
  <c r="J111" i="1"/>
  <c r="J112" i="1"/>
  <c r="J113" i="1"/>
  <c r="J116" i="1"/>
  <c r="J119" i="1"/>
  <c r="J127" i="1"/>
  <c r="J130" i="1"/>
  <c r="J131" i="1"/>
  <c r="J134" i="1"/>
  <c r="J135" i="1"/>
  <c r="J136" i="1"/>
  <c r="J138" i="1"/>
  <c r="J139" i="1"/>
  <c r="J140" i="1"/>
  <c r="J145" i="1"/>
  <c r="J146" i="1"/>
  <c r="J147" i="1"/>
  <c r="J149" i="1"/>
  <c r="J151" i="1"/>
  <c r="J152" i="1"/>
  <c r="J154" i="1"/>
  <c r="J157" i="1"/>
  <c r="J158" i="1"/>
  <c r="J159" i="1"/>
  <c r="J160" i="1"/>
  <c r="J161" i="1"/>
  <c r="J165" i="1"/>
  <c r="J169" i="1"/>
  <c r="J170" i="1"/>
  <c r="J171" i="1"/>
  <c r="J182" i="1"/>
  <c r="J183" i="1"/>
  <c r="J184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205" i="1"/>
  <c r="J206" i="1"/>
  <c r="J208" i="1"/>
  <c r="J209" i="1"/>
  <c r="J210" i="1"/>
  <c r="J214" i="1"/>
  <c r="J218" i="1"/>
  <c r="J220" i="1"/>
  <c r="J222" i="1"/>
  <c r="J224" i="1"/>
  <c r="J225" i="1"/>
  <c r="J227" i="1"/>
  <c r="J229" i="1"/>
  <c r="J231" i="1"/>
  <c r="J233" i="1"/>
  <c r="J234" i="1"/>
  <c r="J235" i="1"/>
  <c r="J236" i="1"/>
  <c r="J237" i="1"/>
  <c r="J238" i="1"/>
  <c r="J239" i="1"/>
  <c r="J240" i="1"/>
  <c r="J241" i="1"/>
  <c r="J244" i="1"/>
  <c r="J245" i="1"/>
  <c r="J246" i="1"/>
  <c r="J255" i="1"/>
  <c r="J256" i="1"/>
  <c r="J257" i="1"/>
  <c r="J265" i="1"/>
  <c r="J267" i="1"/>
  <c r="J280" i="1"/>
  <c r="J281" i="1"/>
  <c r="J282" i="1"/>
  <c r="J283" i="1"/>
  <c r="J284" i="1"/>
  <c r="J285" i="1"/>
  <c r="J287" i="1"/>
  <c r="J290" i="1"/>
  <c r="J291" i="1"/>
  <c r="J293" i="1"/>
  <c r="J295" i="1"/>
  <c r="J296" i="1"/>
  <c r="J298" i="1"/>
  <c r="J299" i="1"/>
  <c r="J312" i="1"/>
  <c r="J313" i="1"/>
  <c r="J315" i="1"/>
  <c r="J316" i="1"/>
  <c r="J317" i="1"/>
  <c r="J354" i="1"/>
  <c r="J358" i="1"/>
  <c r="J359" i="1"/>
  <c r="J361" i="1"/>
  <c r="J362" i="1"/>
  <c r="J363" i="1"/>
  <c r="J364" i="1"/>
  <c r="J365" i="1"/>
  <c r="J366" i="1"/>
  <c r="J368" i="1"/>
  <c r="J370" i="1"/>
  <c r="J372" i="1"/>
  <c r="J374" i="1"/>
  <c r="J375" i="1"/>
  <c r="J376" i="1"/>
  <c r="J377" i="1"/>
  <c r="J378" i="1"/>
  <c r="J379" i="1"/>
  <c r="J380" i="1"/>
  <c r="J381" i="1"/>
  <c r="J382" i="1"/>
  <c r="J383" i="1"/>
  <c r="J386" i="1"/>
  <c r="J388" i="1"/>
  <c r="J392" i="1"/>
  <c r="J393" i="1"/>
  <c r="J402" i="1"/>
  <c r="J404" i="1"/>
  <c r="J405" i="1"/>
  <c r="J407" i="1"/>
  <c r="J408" i="1"/>
  <c r="J409" i="1"/>
  <c r="J410" i="1"/>
  <c r="J412" i="1"/>
  <c r="J413" i="1"/>
  <c r="J414" i="1"/>
  <c r="J415" i="1"/>
  <c r="J425" i="1"/>
  <c r="J426" i="1"/>
  <c r="J427" i="1"/>
  <c r="J428" i="1"/>
  <c r="J429" i="1"/>
  <c r="J431" i="1"/>
  <c r="J432" i="1"/>
  <c r="J433" i="1"/>
  <c r="J434" i="1"/>
  <c r="J435" i="1"/>
  <c r="J436" i="1"/>
  <c r="J441" i="1"/>
  <c r="J445" i="1"/>
  <c r="J446" i="1"/>
  <c r="J454" i="1"/>
  <c r="J457" i="1"/>
  <c r="J460" i="1"/>
  <c r="J461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6" i="1"/>
  <c r="J500" i="1"/>
  <c r="J502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4" i="1"/>
  <c r="J525" i="1"/>
  <c r="J526" i="1"/>
  <c r="J527" i="1"/>
  <c r="J528" i="1"/>
  <c r="J529" i="1"/>
  <c r="J530" i="1"/>
  <c r="J542" i="1"/>
  <c r="J544" i="1"/>
  <c r="J545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1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6" i="1"/>
  <c r="J687" i="1"/>
  <c r="J688" i="1"/>
  <c r="J689" i="1"/>
  <c r="J690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G100" i="1"/>
  <c r="J12" i="1" l="1"/>
  <c r="G647" i="1"/>
  <c r="G648" i="1"/>
  <c r="G248" i="1" l="1"/>
  <c r="G67" i="1" l="1"/>
  <c r="G766" i="1" l="1"/>
  <c r="G765" i="1"/>
  <c r="G764" i="1"/>
  <c r="G763" i="1"/>
  <c r="G762" i="1"/>
  <c r="G761" i="1"/>
  <c r="G760" i="1"/>
  <c r="G759" i="1"/>
  <c r="G756" i="1"/>
  <c r="G755" i="1"/>
  <c r="G754" i="1"/>
  <c r="G753" i="1"/>
  <c r="G752" i="1"/>
  <c r="G751" i="1"/>
  <c r="G749" i="1"/>
  <c r="G742" i="1"/>
  <c r="G740" i="1"/>
  <c r="G739" i="1"/>
  <c r="G731" i="1" l="1"/>
  <c r="G69" i="1" l="1"/>
  <c r="G73" i="1"/>
  <c r="G72" i="1"/>
  <c r="G76" i="1"/>
  <c r="G78" i="1"/>
  <c r="G77" i="1"/>
  <c r="G220" i="1"/>
  <c r="G222" i="1"/>
  <c r="G224" i="1"/>
  <c r="G227" i="1"/>
  <c r="G229" i="1"/>
  <c r="G231" i="1"/>
  <c r="G233" i="1"/>
  <c r="G234" i="1"/>
  <c r="G235" i="1"/>
  <c r="G236" i="1"/>
  <c r="G237" i="1"/>
  <c r="G238" i="1"/>
  <c r="G239" i="1"/>
  <c r="G240" i="1"/>
  <c r="G241" i="1"/>
  <c r="G244" i="1"/>
  <c r="G245" i="1"/>
  <c r="G246" i="1"/>
  <c r="G252" i="1"/>
  <c r="G253" i="1"/>
  <c r="G255" i="1"/>
  <c r="G256" i="1"/>
  <c r="G257" i="1"/>
  <c r="G258" i="1"/>
  <c r="G259" i="1"/>
  <c r="G260" i="1"/>
  <c r="G261" i="1"/>
  <c r="G265" i="1"/>
  <c r="G267" i="1"/>
  <c r="G268" i="1"/>
  <c r="G270" i="1"/>
  <c r="G272" i="1"/>
  <c r="G275" i="1"/>
  <c r="G280" i="1"/>
  <c r="G281" i="1"/>
  <c r="G282" i="1"/>
  <c r="G283" i="1"/>
  <c r="G284" i="1"/>
  <c r="G285" i="1"/>
  <c r="G287" i="1"/>
  <c r="G290" i="1"/>
  <c r="G291" i="1"/>
  <c r="G293" i="1"/>
  <c r="G295" i="1"/>
  <c r="G296" i="1"/>
  <c r="G298" i="1"/>
  <c r="G299" i="1"/>
  <c r="G301" i="1"/>
  <c r="G302" i="1"/>
  <c r="G312" i="1"/>
  <c r="G313" i="1"/>
  <c r="G315" i="1"/>
  <c r="G316" i="1"/>
  <c r="G317" i="1"/>
  <c r="G318" i="1"/>
  <c r="G319" i="1"/>
  <c r="G320" i="1"/>
  <c r="G321" i="1"/>
  <c r="G322" i="1"/>
  <c r="G323" i="1"/>
  <c r="G334" i="1"/>
  <c r="G336" i="1"/>
  <c r="G339" i="1"/>
  <c r="G354" i="1"/>
  <c r="G358" i="1"/>
  <c r="G359" i="1"/>
  <c r="G360" i="1"/>
  <c r="G361" i="1"/>
  <c r="G362" i="1"/>
  <c r="G363" i="1"/>
  <c r="G364" i="1"/>
  <c r="G365" i="1"/>
  <c r="G366" i="1"/>
  <c r="G368" i="1"/>
  <c r="G370" i="1"/>
  <c r="G372" i="1"/>
  <c r="G374" i="1"/>
  <c r="G375" i="1"/>
  <c r="G376" i="1"/>
  <c r="G377" i="1"/>
  <c r="G378" i="1"/>
  <c r="G379" i="1"/>
  <c r="G380" i="1"/>
  <c r="G381" i="1"/>
  <c r="G382" i="1"/>
  <c r="G383" i="1"/>
  <c r="G386" i="1"/>
  <c r="G388" i="1"/>
  <c r="G392" i="1"/>
  <c r="G393" i="1"/>
  <c r="G396" i="1"/>
  <c r="G398" i="1"/>
  <c r="G402" i="1"/>
  <c r="G404" i="1"/>
  <c r="G405" i="1"/>
  <c r="G407" i="1"/>
  <c r="G408" i="1"/>
  <c r="G409" i="1"/>
  <c r="G410" i="1"/>
  <c r="G412" i="1"/>
  <c r="G413" i="1"/>
  <c r="G414" i="1"/>
  <c r="G415" i="1"/>
  <c r="G416" i="1"/>
  <c r="G419" i="1"/>
  <c r="G420" i="1"/>
  <c r="G422" i="1"/>
  <c r="G425" i="1"/>
  <c r="G426" i="1"/>
  <c r="G427" i="1"/>
  <c r="G428" i="1"/>
  <c r="G429" i="1"/>
  <c r="G431" i="1"/>
  <c r="G432" i="1"/>
  <c r="G433" i="1"/>
  <c r="G435" i="1"/>
  <c r="G436" i="1"/>
  <c r="G437" i="1"/>
  <c r="G442" i="1"/>
  <c r="G444" i="1"/>
  <c r="G446" i="1"/>
  <c r="G447" i="1"/>
  <c r="G448" i="1"/>
  <c r="G452" i="1"/>
  <c r="G454" i="1"/>
  <c r="G457" i="1"/>
  <c r="G459" i="1"/>
  <c r="G464" i="1"/>
  <c r="G471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2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9" i="1"/>
  <c r="G542" i="1"/>
  <c r="G544" i="1"/>
  <c r="G545" i="1"/>
  <c r="G548" i="1"/>
  <c r="G549" i="1"/>
  <c r="G551" i="1"/>
  <c r="G552" i="1"/>
  <c r="G553" i="1"/>
  <c r="G558" i="1"/>
  <c r="G559" i="1"/>
  <c r="G560" i="1"/>
  <c r="G561" i="1"/>
  <c r="G562" i="1"/>
  <c r="G563" i="1"/>
  <c r="G564" i="1"/>
  <c r="G565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1" i="1"/>
  <c r="G602" i="1"/>
  <c r="G603" i="1"/>
  <c r="G604" i="1"/>
  <c r="G605" i="1"/>
  <c r="G606" i="1"/>
  <c r="G608" i="1"/>
  <c r="G609" i="1"/>
  <c r="G611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6" i="1"/>
  <c r="G687" i="1"/>
  <c r="G688" i="1"/>
  <c r="G689" i="1"/>
  <c r="G690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8" i="1"/>
  <c r="G729" i="1"/>
  <c r="G730" i="1"/>
  <c r="G732" i="1"/>
  <c r="G733" i="1"/>
  <c r="G734" i="1"/>
  <c r="G736" i="1"/>
  <c r="G738" i="1"/>
  <c r="G79" i="1"/>
  <c r="G80" i="1"/>
  <c r="G82" i="1"/>
  <c r="G86" i="1"/>
  <c r="G91" i="1"/>
  <c r="G94" i="1"/>
  <c r="G95" i="1"/>
  <c r="G101" i="1"/>
  <c r="G104" i="1"/>
  <c r="G105" i="1"/>
  <c r="G106" i="1"/>
  <c r="G107" i="1"/>
  <c r="G108" i="1"/>
  <c r="G109" i="1"/>
  <c r="G110" i="1"/>
  <c r="G112" i="1"/>
  <c r="G113" i="1"/>
  <c r="G116" i="1"/>
  <c r="G119" i="1"/>
  <c r="G124" i="1"/>
  <c r="G127" i="1"/>
  <c r="G130" i="1"/>
  <c r="G131" i="1"/>
  <c r="G134" i="1"/>
  <c r="G135" i="1"/>
  <c r="G136" i="1"/>
  <c r="G138" i="1"/>
  <c r="G139" i="1"/>
  <c r="G140" i="1"/>
  <c r="G145" i="1"/>
  <c r="G146" i="1"/>
  <c r="G147" i="1"/>
  <c r="G148" i="1"/>
  <c r="G149" i="1"/>
  <c r="G151" i="1"/>
  <c r="G152" i="1"/>
  <c r="G154" i="1"/>
  <c r="G157" i="1"/>
  <c r="G158" i="1"/>
  <c r="G159" i="1"/>
  <c r="G160" i="1"/>
  <c r="G165" i="1"/>
  <c r="G169" i="1"/>
  <c r="G170" i="1"/>
  <c r="G171" i="1"/>
  <c r="G175" i="1"/>
  <c r="G177" i="1"/>
  <c r="G179" i="1"/>
  <c r="G182" i="1"/>
  <c r="G183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5" i="1"/>
  <c r="G206" i="1"/>
  <c r="G208" i="1"/>
  <c r="G209" i="1"/>
  <c r="G210" i="1"/>
  <c r="G211" i="1"/>
  <c r="G214" i="1"/>
  <c r="G216" i="1"/>
  <c r="G218" i="1"/>
  <c r="E499" i="1" l="1"/>
  <c r="I499" i="1" s="1"/>
  <c r="H499" i="1" l="1"/>
  <c r="E148" i="1"/>
  <c r="I148" i="1" s="1"/>
  <c r="J499" i="1" l="1"/>
  <c r="H148" i="1"/>
  <c r="E503" i="1"/>
  <c r="I503" i="1" s="1"/>
  <c r="E501" i="1"/>
  <c r="I501" i="1" s="1"/>
  <c r="E523" i="1"/>
  <c r="I523" i="1" s="1"/>
  <c r="J148" i="1" l="1"/>
  <c r="H501" i="1"/>
  <c r="H523" i="1"/>
  <c r="H503" i="1"/>
  <c r="E106" i="1"/>
  <c r="I106" i="1" l="1"/>
  <c r="H106" i="1"/>
  <c r="H774" i="1" s="1"/>
  <c r="J503" i="1"/>
  <c r="J523" i="1"/>
  <c r="J501" i="1"/>
  <c r="J106" i="1" l="1"/>
  <c r="H777" i="1"/>
  <c r="I774" i="1"/>
  <c r="H776" i="1" l="1"/>
  <c r="H778" i="1" s="1"/>
  <c r="J774" i="1"/>
</calcChain>
</file>

<file path=xl/sharedStrings.xml><?xml version="1.0" encoding="utf-8"?>
<sst xmlns="http://schemas.openxmlformats.org/spreadsheetml/2006/main" count="1630" uniqueCount="749">
  <si>
    <t>UNIDADES</t>
  </si>
  <si>
    <t xml:space="preserve">BANDAS DE GOMAS </t>
  </si>
  <si>
    <t>CAJAS</t>
  </si>
  <si>
    <t xml:space="preserve">BORRAS DE LECHE </t>
  </si>
  <si>
    <t>CARTUCHO TINTA HP-27</t>
  </si>
  <si>
    <t>CARTUCHO TINTA HP-28</t>
  </si>
  <si>
    <t>CDS</t>
  </si>
  <si>
    <t>CINTAS CORRECTORAS</t>
  </si>
  <si>
    <t>CINTA BROTHER AX-10</t>
  </si>
  <si>
    <t>CHINCHETAS</t>
  </si>
  <si>
    <t>FAX FOR UX-5CR</t>
  </si>
  <si>
    <t>FELPAS AZULES</t>
  </si>
  <si>
    <t>FELPAS NEGRAS</t>
  </si>
  <si>
    <t>FELPAS ROJAS</t>
  </si>
  <si>
    <t xml:space="preserve">GRAPADORAS GRANDES </t>
  </si>
  <si>
    <t xml:space="preserve">GUANTES LATEX </t>
  </si>
  <si>
    <t>LABEL PARA CDS</t>
  </si>
  <si>
    <t>LAPICEROS AZULES</t>
  </si>
  <si>
    <t>LAPICEROS NEGROS</t>
  </si>
  <si>
    <t>LAPICEROS ROJOS</t>
  </si>
  <si>
    <t xml:space="preserve">LIMPIADOR DE PIZARRA </t>
  </si>
  <si>
    <t>MARCADORES PERMANENTES</t>
  </si>
  <si>
    <t xml:space="preserve">PAPEL DE CARBON </t>
  </si>
  <si>
    <t xml:space="preserve">PAPEL BOND 16 8/2 X 11 </t>
  </si>
  <si>
    <t>RESMA</t>
  </si>
  <si>
    <t xml:space="preserve">PAPEL BOND 20 22 X 34 </t>
  </si>
  <si>
    <t xml:space="preserve">PAPEL BOND 20 8/2 X 11 </t>
  </si>
  <si>
    <t xml:space="preserve">PAPEL LEGYERT 22 X 34 </t>
  </si>
  <si>
    <t>PLIEGOS</t>
  </si>
  <si>
    <t xml:space="preserve">PAPEL LEGYERT 72 28 X 34 </t>
  </si>
  <si>
    <t>PAPEL SATINADO 120 23 X 35</t>
  </si>
  <si>
    <t xml:space="preserve">PERFORADORAS DE 02 HOYOS </t>
  </si>
  <si>
    <t>PORTA CLIP</t>
  </si>
  <si>
    <t>PORTADAS PARA ENCUADERNAR</t>
  </si>
  <si>
    <t>PROTECTORES HOJAS</t>
  </si>
  <si>
    <t xml:space="preserve">POSTICK AMARILLO </t>
  </si>
  <si>
    <t>REGLAS RIGIDAS</t>
  </si>
  <si>
    <t xml:space="preserve">RESMA CARTULINA HILO 26 X 40 </t>
  </si>
  <si>
    <t>RESALTADORES VARIADOS</t>
  </si>
  <si>
    <t>SACA PUNTA ELECTRICO</t>
  </si>
  <si>
    <t>SEPARADORES CARPETAS</t>
  </si>
  <si>
    <t xml:space="preserve">SOBRES MANILA 5 X 8 </t>
  </si>
  <si>
    <t>SOBRES MANILA 8/2 x 11</t>
  </si>
  <si>
    <t>SOBRES MANILA 8/2 x 13</t>
  </si>
  <si>
    <t xml:space="preserve">SOBRES MANILA 8/2 x 14 </t>
  </si>
  <si>
    <t>TIJERAS</t>
  </si>
  <si>
    <t>TONER HP LASER NEGRA Q6470</t>
  </si>
  <si>
    <t>TONER LASER 42X 5942X</t>
  </si>
  <si>
    <t>TINTA HP-656 Colores</t>
  </si>
  <si>
    <t>TINTA HP-653 Negra</t>
  </si>
  <si>
    <t xml:space="preserve">CENTRO DE CAPACITACION EN POLITICA Y GESTION FISCAL </t>
  </si>
  <si>
    <t>SECCION MANTENIMIENTO Y SERVICIOS GENERALES</t>
  </si>
  <si>
    <t>Relacion Materiales de Limpieza Existente en Almacen</t>
  </si>
  <si>
    <t xml:space="preserve">CANTIDAD </t>
  </si>
  <si>
    <t>PAPEL DE BAñO KLEENEX</t>
  </si>
  <si>
    <t>PAPEL TOALLA</t>
  </si>
  <si>
    <t>12 Paq /6 und</t>
  </si>
  <si>
    <t>Cajas</t>
  </si>
  <si>
    <t>MASCARILLAS</t>
  </si>
  <si>
    <t>0 cja</t>
  </si>
  <si>
    <t>GUANTES DESECHABLES</t>
  </si>
  <si>
    <t>10 cja</t>
  </si>
  <si>
    <t xml:space="preserve">GALON </t>
  </si>
  <si>
    <t xml:space="preserve">CLOROS </t>
  </si>
  <si>
    <t xml:space="preserve">DESIFECTANTES </t>
  </si>
  <si>
    <t xml:space="preserve">LIMPIADOR DE PLATOS </t>
  </si>
  <si>
    <t xml:space="preserve">LIMPIADOR DE CRISTALES </t>
  </si>
  <si>
    <t xml:space="preserve">LIMPIADOR DE CERAMICAS </t>
  </si>
  <si>
    <t>JABON LIQUIDO PARA LAS MANOS</t>
  </si>
  <si>
    <t xml:space="preserve">PAQUETES </t>
  </si>
  <si>
    <t>SERVILLETAS SCOTT</t>
  </si>
  <si>
    <t>10 paquetes</t>
  </si>
  <si>
    <t xml:space="preserve">CAFÉ </t>
  </si>
  <si>
    <t>72 paq. /12 sob</t>
  </si>
  <si>
    <t xml:space="preserve">AZUCAR </t>
  </si>
  <si>
    <t xml:space="preserve">60 fundas </t>
  </si>
  <si>
    <t xml:space="preserve">VASOS DE CAFÉ </t>
  </si>
  <si>
    <t>6 paq. 100 unid</t>
  </si>
  <si>
    <t xml:space="preserve">VAS0S DE AGUA DE 7 ONZA </t>
  </si>
  <si>
    <t>100 paq. 50 unid</t>
  </si>
  <si>
    <t xml:space="preserve">VASOS DE AGUA DE 10 ONZA </t>
  </si>
  <si>
    <t>50 paq. 50 unid</t>
  </si>
  <si>
    <t>UNIDAD</t>
  </si>
  <si>
    <t xml:space="preserve">FUNDAS DE BASURAS GRANDES </t>
  </si>
  <si>
    <t>3 paquetes</t>
  </si>
  <si>
    <t xml:space="preserve">GUANTES PLASTICOS LIMPIEZA </t>
  </si>
  <si>
    <t>40 paquetes</t>
  </si>
  <si>
    <t xml:space="preserve">UNIDAD </t>
  </si>
  <si>
    <t>FUNDAS DE BASURAS MEDIANAS</t>
  </si>
  <si>
    <t>8 paquete</t>
  </si>
  <si>
    <t xml:space="preserve">ESPONJAS PARA FREGAR </t>
  </si>
  <si>
    <t>20 paq./10 unid</t>
  </si>
  <si>
    <t>BRILLOS PARA FREGAR</t>
  </si>
  <si>
    <t xml:space="preserve">5 paq./10 und </t>
  </si>
  <si>
    <t>CEPILLOS PARED</t>
  </si>
  <si>
    <t xml:space="preserve">SUAPES </t>
  </si>
  <si>
    <t xml:space="preserve">UNIDADES </t>
  </si>
  <si>
    <t>FAROLA</t>
  </si>
  <si>
    <t>PINESPUMA</t>
  </si>
  <si>
    <t>CUBETAS</t>
  </si>
  <si>
    <t xml:space="preserve">ESCOBAS </t>
  </si>
  <si>
    <t>Fardos</t>
  </si>
  <si>
    <t>45 Fardos / 12 unid</t>
  </si>
  <si>
    <t>PAQ.</t>
  </si>
  <si>
    <t>GALONES</t>
  </si>
  <si>
    <t>FARDOS</t>
  </si>
  <si>
    <t>CEPILLOS DE PARED</t>
  </si>
  <si>
    <t>ESCOBAS</t>
  </si>
  <si>
    <t>PAQUETES DE AZUCAR (5LBS)</t>
  </si>
  <si>
    <t>GRAPAS 1/2  BOSTICH</t>
  </si>
  <si>
    <t>GRAPAS 5/8 BOSTICH DE 15mm</t>
  </si>
  <si>
    <t>GRAPAS 3/8</t>
  </si>
  <si>
    <t>CARTUCHO TINTA HP-21</t>
  </si>
  <si>
    <t>CARTUCHO TINTA HO-22</t>
  </si>
  <si>
    <t xml:space="preserve">LIBRO RECORD </t>
  </si>
  <si>
    <t>TONER HP-CF210 NEGRO</t>
  </si>
  <si>
    <t>TONER HP-CF211 AZUL</t>
  </si>
  <si>
    <t>TONER HP-CF212 AMARILLO</t>
  </si>
  <si>
    <t xml:space="preserve">TONER HP CF213 MAGENTA </t>
  </si>
  <si>
    <t>CARPETAS MEDIANAS 2 PULGADAS</t>
  </si>
  <si>
    <t>CARPETAS GRANDES 3 PULGADAS</t>
  </si>
  <si>
    <t>BORRADOR DE PIZARRA</t>
  </si>
  <si>
    <t>FOLDER DE COLORES</t>
  </si>
  <si>
    <t>PEGAMENTO UHU BARRA</t>
  </si>
  <si>
    <t>SACA GRAPA GRANDE</t>
  </si>
  <si>
    <t xml:space="preserve">SACA PUNTA DE MANO </t>
  </si>
  <si>
    <t xml:space="preserve">PORTA TARJETA </t>
  </si>
  <si>
    <t>CAJAS DE ARCHIVO</t>
  </si>
  <si>
    <t>SOBRES MANILA 14 X 16 PLACA</t>
  </si>
  <si>
    <t>CINTA ADHESIVA 1/2 PULGADA</t>
  </si>
  <si>
    <t>BRILLOS DE ALAMBRE</t>
  </si>
  <si>
    <t>CERA PARA CONTAR</t>
  </si>
  <si>
    <t>DVD DOBLE CAPA</t>
  </si>
  <si>
    <t>CINTA ADHESIVA P/DISPENSAD.</t>
  </si>
  <si>
    <t>CLIP BILLETEROS 15MM 1/2 P.</t>
  </si>
  <si>
    <t>CLIP BILLETEROS 1 25mm</t>
  </si>
  <si>
    <t>CLIP BILLETERO 1 PULGADA</t>
  </si>
  <si>
    <t>GRAPAS BOSTICH 15/16</t>
  </si>
  <si>
    <t>GRAPAS BOSTICH 13/16</t>
  </si>
  <si>
    <t>PAPEL ADHESIVO 17X22</t>
  </si>
  <si>
    <t>PORTA REVISTA</t>
  </si>
  <si>
    <t>TONER HP LASER AMAR Q7582</t>
  </si>
  <si>
    <t>GRAPAS 9 X 20</t>
  </si>
  <si>
    <t>CINTAS MAQ. ESC.  PANASONIC</t>
  </si>
  <si>
    <t>CLIP BILLETEROS 1 1/4</t>
  </si>
  <si>
    <t>CARTUCHO FAX FX8</t>
  </si>
  <si>
    <t xml:space="preserve">CINTA CARNET RIBBON </t>
  </si>
  <si>
    <t>CINTAS ADHESIVA VINIL</t>
  </si>
  <si>
    <t>ROLLOS</t>
  </si>
  <si>
    <t>PAPEL BOND 20 22X35</t>
  </si>
  <si>
    <t>TONER RICOH 841813 NEGRO</t>
  </si>
  <si>
    <t>TONER RICOH 841814 AMARILLO</t>
  </si>
  <si>
    <t>TONER RICOH 841816 AZUL</t>
  </si>
  <si>
    <t>TONER RICOH 841815 MARGENTA</t>
  </si>
  <si>
    <t>PAPEL BOND 20 26X40</t>
  </si>
  <si>
    <t>AGUA PLANETA AZUL 16 ONZ.20/1</t>
  </si>
  <si>
    <t>CARTULINA SATINADA 22x25</t>
  </si>
  <si>
    <t>ESPUMA TUFF STUFF</t>
  </si>
  <si>
    <t xml:space="preserve">MEMORIAS USB 32GB </t>
  </si>
  <si>
    <t>PAPEL SATINADO 100 22X34</t>
  </si>
  <si>
    <t>PAPEL SATINADO 115 26X40</t>
  </si>
  <si>
    <t>GRAPAS STANLEY BOSTICK 1/2</t>
  </si>
  <si>
    <t>ENCUADERNADORA</t>
  </si>
  <si>
    <t>PAQUETES</t>
  </si>
  <si>
    <t>PAPEL HILO 8.5. X 11 CREMA</t>
  </si>
  <si>
    <t>PAPEL BOND  25 X 38</t>
  </si>
  <si>
    <t>ROLLO PAPEL KRAFT 40 PULGAD.</t>
  </si>
  <si>
    <t>MEMORIAS USB 8 GB</t>
  </si>
  <si>
    <t xml:space="preserve">PAPEL OPALINA BLANCA 22x34 </t>
  </si>
  <si>
    <t>PAPEL CARTONITE12 26X40 100/1</t>
  </si>
  <si>
    <t>PORTA LAPIZ T.VASO</t>
  </si>
  <si>
    <t>CLIP BILLETERO DE 1/4</t>
  </si>
  <si>
    <t>CLIP BILLETERO DE 2 PULGADAS</t>
  </si>
  <si>
    <t>PAPEL BOND 11/X17</t>
  </si>
  <si>
    <t>PAPEL HILO BLANCO 81/2X11</t>
  </si>
  <si>
    <t>FOLDERS 8/2 X 11 100/1</t>
  </si>
  <si>
    <t xml:space="preserve">FOLDERS 8/2 X 13 100/1 </t>
  </si>
  <si>
    <t>FOLDERS 8/2 X 14 PENDAFLEX 25/1</t>
  </si>
  <si>
    <t xml:space="preserve">GANCHO ACCO 50/1 </t>
  </si>
  <si>
    <t>FOLDER PENDAFLEX 81/2X13 25/1</t>
  </si>
  <si>
    <t>PAPEL SATINADO 100 26X40 500/1</t>
  </si>
  <si>
    <t xml:space="preserve">FOLDERS PARTITION ROJO </t>
  </si>
  <si>
    <t>CINTA ROYAL ALPHA 600</t>
  </si>
  <si>
    <t>ROLLOS PERCALINA ROJA</t>
  </si>
  <si>
    <t>GUANTES DE GOMA</t>
  </si>
  <si>
    <t>TOTAL</t>
  </si>
  <si>
    <t xml:space="preserve">BANDEJAS DE ESCRITORIO METAL 3/1 </t>
  </si>
  <si>
    <t>CINTA ADHESIVA GRANDE 2x100</t>
  </si>
  <si>
    <t>CLIP BILLETEROS 3/4 19MM</t>
  </si>
  <si>
    <t>CARPETA DE MEDIA PULGADA</t>
  </si>
  <si>
    <t xml:space="preserve">PORTA LAPIZ TUBULAR </t>
  </si>
  <si>
    <t>CINTA IMPRESORA EPSON ERC PEQ.</t>
  </si>
  <si>
    <t>VASOS PLASTICOS 7 OZ 50/1</t>
  </si>
  <si>
    <t>VASOS CONOS DESECH.4.5 ONZ.200/1</t>
  </si>
  <si>
    <t>VASOS PLASTICOS 10 OZ 50/1</t>
  </si>
  <si>
    <t>TONER HP-400 NEGRO</t>
  </si>
  <si>
    <t>TONER HP-401 AZUL</t>
  </si>
  <si>
    <t>TONER HP 410 NEGRO</t>
  </si>
  <si>
    <t>TONER HP 411 AZUL</t>
  </si>
  <si>
    <t>TONER HP 412 AMARILLO</t>
  </si>
  <si>
    <t>TONER HP 413 MAGENTA</t>
  </si>
  <si>
    <t>TONER HP-285 NEGRO</t>
  </si>
  <si>
    <t>TINTA HP-049 NEGRA</t>
  </si>
  <si>
    <t>TINTA HP-050 AZUL</t>
  </si>
  <si>
    <t>TONER HP-505 NEGRO</t>
  </si>
  <si>
    <t>TONER HP-435 NEGRO</t>
  </si>
  <si>
    <t>TONER RICOH 6110D NEGRO</t>
  </si>
  <si>
    <t>TONER RICOH 3110D NEGRO</t>
  </si>
  <si>
    <t>TONER TOSHIBA T-3520 NEGRO</t>
  </si>
  <si>
    <t>TONER HP 6000A NEGRO</t>
  </si>
  <si>
    <t>TONER HP 6001A AZUL</t>
  </si>
  <si>
    <t>TONER HP 6002A AMARILLO</t>
  </si>
  <si>
    <t>TONER HP-6003A MAGENTA</t>
  </si>
  <si>
    <t>TONER HP-1125 NEGRO</t>
  </si>
  <si>
    <t>CLORO 128 Onz.</t>
  </si>
  <si>
    <t>LIMPIADOR DE CRISTALES 128 Onz.</t>
  </si>
  <si>
    <t>LIMPIADOR DE CERAMICA 128 Onz.</t>
  </si>
  <si>
    <t>JABON LIQUIDO PARA MANOS 128 Onz.</t>
  </si>
  <si>
    <t>CAFÉ SANTO DOMINGO 12/1</t>
  </si>
  <si>
    <t>CLIP PEQUEÑO No.1</t>
  </si>
  <si>
    <t>CLIP GRANDES No.2</t>
  </si>
  <si>
    <t>TINTA HP-051 MAGENTA</t>
  </si>
  <si>
    <t>TINTA HP-052 AMARILLA</t>
  </si>
  <si>
    <t>GRAPADORAS ESTÁNDAR DE ESCRITORIO</t>
  </si>
  <si>
    <t>GRAPAS 23/10</t>
  </si>
  <si>
    <t>TONER XEROX AZUL 106R02760</t>
  </si>
  <si>
    <t>TONER XEROX MAGENTA 106R02761</t>
  </si>
  <si>
    <t>TONER XEROX AMARILLO 106R02762</t>
  </si>
  <si>
    <t>TONER XEROX NEGRO 106R02763</t>
  </si>
  <si>
    <t xml:space="preserve">FOSFOROS </t>
  </si>
  <si>
    <t>CORRECTOR LIQUIDO TIPO LAPIZ</t>
  </si>
  <si>
    <t>DETERGENTE EN POLVO TIPO ACE</t>
  </si>
  <si>
    <t>SUAPER DE ALGODÓN</t>
  </si>
  <si>
    <t>TINTA HP-4904 MAGENTA</t>
  </si>
  <si>
    <t>TINTA HP-4905 AMARILLA</t>
  </si>
  <si>
    <t>GALON</t>
  </si>
  <si>
    <t xml:space="preserve">TINTA NEGRA </t>
  </si>
  <si>
    <t>TINTA AZUL REFLEX</t>
  </si>
  <si>
    <t>TINTA RUBER RED</t>
  </si>
  <si>
    <t>TINTA WARM RED</t>
  </si>
  <si>
    <t>PLANCHAS ABDISCK</t>
  </si>
  <si>
    <t>CHUPONES PARA ABDICK</t>
  </si>
  <si>
    <t>LATA</t>
  </si>
  <si>
    <t>CANALETA PLASTICA LH 15X10</t>
  </si>
  <si>
    <t xml:space="preserve">BRILLOS VERDE PARA FREGAR </t>
  </si>
  <si>
    <t>CINTA IMPRESORA EPSON GDE.LX300</t>
  </si>
  <si>
    <t>SOBRES HILO CREMA INVIT.5 1/4X7 1/4</t>
  </si>
  <si>
    <t>ROLLO DE ALAMBRE DULCE</t>
  </si>
  <si>
    <t>ROLLO DE TEFLON</t>
  </si>
  <si>
    <t>MASILLA SILICON ANTI ALGA TANSPARENTE</t>
  </si>
  <si>
    <t>REGLETAS DE 6 SALIDAS</t>
  </si>
  <si>
    <t>ALAMBRE DULCE EN ROLLO</t>
  </si>
  <si>
    <t>ALAMBRE #12 ELECTRICO</t>
  </si>
  <si>
    <t>PIES</t>
  </si>
  <si>
    <t>MASCARILLAS QUIRURGICAS</t>
  </si>
  <si>
    <t>PINZA TRUPER 10 PEX</t>
  </si>
  <si>
    <t>PORTA CANDADO</t>
  </si>
  <si>
    <t>CANDADO C17020</t>
  </si>
  <si>
    <t>ALICATE TRUPER PCH 10</t>
  </si>
  <si>
    <t>PISTOLA TRUPER P. M.</t>
  </si>
  <si>
    <t>CINTA TRUPER FH 5M</t>
  </si>
  <si>
    <t>CUÑA PARA PUERTA</t>
  </si>
  <si>
    <t>CAPA PARA AGUA</t>
  </si>
  <si>
    <t>CINTA O D 50X</t>
  </si>
  <si>
    <t>ALICATE TRUPER 8"</t>
  </si>
  <si>
    <t>PORTA HERRAMIENTA F603311</t>
  </si>
  <si>
    <t>TARUGO VERDE 1 1/2</t>
  </si>
  <si>
    <t>COUNT FRAM 355ML</t>
  </si>
  <si>
    <t>DESTORNILLADOR ESTRIAS 4"</t>
  </si>
  <si>
    <t>DESTORNILLADOR PLANO 4"</t>
  </si>
  <si>
    <t>DESTORNILLADOR NIPON 8X8 ST</t>
  </si>
  <si>
    <t>DESTORNILLADOR ESTRIA</t>
  </si>
  <si>
    <t>DESTORNILLADOR DE ESTRIA DG3166</t>
  </si>
  <si>
    <t>TEFLON DE 3/4 15MT</t>
  </si>
  <si>
    <t>DESTORNILLADOR ESTRIA 13/18</t>
  </si>
  <si>
    <t>PINZA TRUPPER 7"</t>
  </si>
  <si>
    <t>CINTA PLOMERO 25 PIES</t>
  </si>
  <si>
    <t>COUPLIN PRESION 3/4</t>
  </si>
  <si>
    <t>TEE PVC 3/4</t>
  </si>
  <si>
    <t>CEMENTO PVC SM 248</t>
  </si>
  <si>
    <t>TEFLON DE 3/4 X6</t>
  </si>
  <si>
    <t>PEGE TP877 19</t>
  </si>
  <si>
    <t>MOTA ANTI GOTA</t>
  </si>
  <si>
    <t xml:space="preserve">TAPE VERDE </t>
  </si>
  <si>
    <t>LONA NARANJA 8X10</t>
  </si>
  <si>
    <t>THINNER TH500</t>
  </si>
  <si>
    <t>PINTURA SEMIGLOS BLANCO 00 5/1</t>
  </si>
  <si>
    <t>CUBETA</t>
  </si>
  <si>
    <t>PINTURA SEMIGLOS BLANCO 962 5/1</t>
  </si>
  <si>
    <t>PNTURA TROPICAL BLANCO 00 5/1</t>
  </si>
  <si>
    <t>PINTURA TROPICAL CONT. 5/1</t>
  </si>
  <si>
    <t>PINTURA AMBIEN SEMI GLOS</t>
  </si>
  <si>
    <t>PINTURA ICE CREAM 965</t>
  </si>
  <si>
    <t>DISCO C 41 2X1MM</t>
  </si>
  <si>
    <t>ESPATULA PA 2282</t>
  </si>
  <si>
    <t>BROCHA NEGRA 4 PULGADAS</t>
  </si>
  <si>
    <t>BROCHA BLANCA 1 1/2 PULG.</t>
  </si>
  <si>
    <t>MASILLA SSHEET ROK</t>
  </si>
  <si>
    <t>ADAAPTADOR H 402 3/8</t>
  </si>
  <si>
    <t>REDUCCUIN DE 3 A 4</t>
  </si>
  <si>
    <t>AIRE SPLIT TRACE 12 BTU INVERTER</t>
  </si>
  <si>
    <t>TERMOSTACTO DIGITAL AIRE ACOND.</t>
  </si>
  <si>
    <t xml:space="preserve">TUBOS DE SILICON </t>
  </si>
  <si>
    <t>PEGAMENTO EN BARRA</t>
  </si>
  <si>
    <t xml:space="preserve">INTERRUPTOR SENSILLO </t>
  </si>
  <si>
    <t>TOMA CORRIENTE DUPLEX</t>
  </si>
  <si>
    <t>INTERRRUPTOR DOBLE</t>
  </si>
  <si>
    <t>JUNTA DE CERA</t>
  </si>
  <si>
    <t>MANGUERA PARA LAVA MAMOS</t>
  </si>
  <si>
    <t>ALAMBRE DULCE 2 LIBRAS</t>
  </si>
  <si>
    <t>TEE-CPVC 1/2 PULGADA</t>
  </si>
  <si>
    <t>TEE CPVC 3/4 PULGADA</t>
  </si>
  <si>
    <t>CODO CPVC 1/2</t>
  </si>
  <si>
    <t>JUNTA DE ENTRONQUE PARA INODORO</t>
  </si>
  <si>
    <t>EXTENSION DE 50 PIES</t>
  </si>
  <si>
    <t>CAJA DE METAL OCTAGONAL</t>
  </si>
  <si>
    <t>PROTECTOR CON LLAVE PARA TERMOSTATO</t>
  </si>
  <si>
    <t>BREAKERS DE 50A</t>
  </si>
  <si>
    <t>BREAKERS DE 30A</t>
  </si>
  <si>
    <t>BREAKERS DE 20A</t>
  </si>
  <si>
    <t>AMARRE PLASTICO</t>
  </si>
  <si>
    <t>PAPEL TOALLA 6/1 SCOTT</t>
  </si>
  <si>
    <t>SERVILLETAS 10/1</t>
  </si>
  <si>
    <t>LIBRETAS RAYADAS FULL COLOR 81/2X11</t>
  </si>
  <si>
    <t>TINTA MAGENTA</t>
  </si>
  <si>
    <t>06//11/2020</t>
  </si>
  <si>
    <t xml:space="preserve">PORTA CARNET </t>
  </si>
  <si>
    <t>FUNDAS</t>
  </si>
  <si>
    <t xml:space="preserve">CUBETAS PLASTICAS </t>
  </si>
  <si>
    <t xml:space="preserve">BAYETA DE MICROFIBRA </t>
  </si>
  <si>
    <t>DESTUPIDOR DE INODORO</t>
  </si>
  <si>
    <t>SUAPER DE GOMA</t>
  </si>
  <si>
    <t>PARES</t>
  </si>
  <si>
    <t>ESPIRALES 12 (1/2)</t>
  </si>
  <si>
    <t>ESPIRALES 10MM (3/8)</t>
  </si>
  <si>
    <t>ESPIRALES 8mm (5/16)</t>
  </si>
  <si>
    <t xml:space="preserve">ESPIRALES 19MM </t>
  </si>
  <si>
    <t>CORRECTOR LIQUIDO TIPO BROCHA</t>
  </si>
  <si>
    <t>GRAPAS 26 X 6 DE ESCRITORIO</t>
  </si>
  <si>
    <t xml:space="preserve">LAPICEROS TIMBRADOS INSTITUCIONALES </t>
  </si>
  <si>
    <t>PAPEL FORMA CONTINUA</t>
  </si>
  <si>
    <t>ROLLOS PAPEL SUMADORA GRANDE</t>
  </si>
  <si>
    <t>ROLLOS PAPEL SUMADORA PEQUEñO</t>
  </si>
  <si>
    <t>SOBRES EN HILO 5x7 BLANCO</t>
  </si>
  <si>
    <t xml:space="preserve">TINTA HP 4900 </t>
  </si>
  <si>
    <t>TINTA HP 4901</t>
  </si>
  <si>
    <t>TINTA HP-4902 NEGRO</t>
  </si>
  <si>
    <t>TONER HP-540 NEGRO</t>
  </si>
  <si>
    <t>TONER HP-541 AZUL</t>
  </si>
  <si>
    <t>TONER HP-542 AMARILLO</t>
  </si>
  <si>
    <t>TONER HP-543 MAGENTA</t>
  </si>
  <si>
    <t xml:space="preserve">GRAPAS 23/8 </t>
  </si>
  <si>
    <t xml:space="preserve">CAJAS </t>
  </si>
  <si>
    <t>TINTA AMARILLA</t>
  </si>
  <si>
    <t>TINTA AZUL 072</t>
  </si>
  <si>
    <t>TINTA CYAN</t>
  </si>
  <si>
    <t>VASOS CARTON CAFÉ 3 ONZ. PAQ. 50/1</t>
  </si>
  <si>
    <t>JABON LAVA PLATOS 128 ONZ.</t>
  </si>
  <si>
    <t xml:space="preserve">GEL ANTIBACTERIAL PARA MANOS </t>
  </si>
  <si>
    <t>YOYO PARA CARNET</t>
  </si>
  <si>
    <t>BORRA DE LECHE CON LOGO CAPGEFI</t>
  </si>
  <si>
    <t>UINIDADES</t>
  </si>
  <si>
    <t>CARPETAS CHIQUITA 1 PULGADA</t>
  </si>
  <si>
    <t>CARPETA INSTITUCIONAL ROJA PAN DE ORO</t>
  </si>
  <si>
    <t>PINESPUMA WEST</t>
  </si>
  <si>
    <t>SOBRES HILO CREMA 6X9</t>
  </si>
  <si>
    <t>TINTA GOTERO PARA SELLO</t>
  </si>
  <si>
    <t>LIBRO DERECHO TRIBUTARIO SUSTANTIVO</t>
  </si>
  <si>
    <t>LIBRO ARMONIZACION TRIBUTARIA MERCOSUR</t>
  </si>
  <si>
    <t>LIBRO ARMONIZ. TRIBUT. INTEGRACION ECO.</t>
  </si>
  <si>
    <t>LIBRO MANUAL ADMI. FINANC. ESTADO I</t>
  </si>
  <si>
    <t>LIBRO MANUAL ADMI. FINANC. ESTADO II</t>
  </si>
  <si>
    <t>CAJITAS</t>
  </si>
  <si>
    <t>APTOMISADORES</t>
  </si>
  <si>
    <t>TINTA HP-4903 AZUL</t>
  </si>
  <si>
    <t>PAPEL BOND 8/2 X 11 CORTADA</t>
  </si>
  <si>
    <t>BANDEJA DE ESCRITORIO PLASTICA</t>
  </si>
  <si>
    <t>FOLDER 81/2X 14 100/1</t>
  </si>
  <si>
    <t>CLIP MARIP. ACCO 2 PULG.</t>
  </si>
  <si>
    <t>CLIP MARIP. ACCO 1 PULG.</t>
  </si>
  <si>
    <t>MASCARILLAS KN95</t>
  </si>
  <si>
    <t xml:space="preserve">FUNDAS MEDIANAS 24X30 100/1 </t>
  </si>
  <si>
    <t xml:space="preserve">FUNDAS PEQUEñAS 18X22 100/1 </t>
  </si>
  <si>
    <t xml:space="preserve">ZAFACONES DE META PEQUEñO CON/TAPA </t>
  </si>
  <si>
    <t>DESINFECTANTE 128 Onz.</t>
  </si>
  <si>
    <t>TIRADOR DE PUERTA</t>
  </si>
  <si>
    <t>PLASTICO PARA CARNET</t>
  </si>
  <si>
    <t>TINTA PARA CARNET</t>
  </si>
  <si>
    <t>CINTAS PARA CALCULADORA PRINT MAX</t>
  </si>
  <si>
    <t>PISTOLA DE TEMPERATURA KLEIN TOOLS</t>
  </si>
  <si>
    <t>CARTUNA HILO CREMA</t>
  </si>
  <si>
    <t xml:space="preserve">PAPEL SATINADO MATER #80 </t>
  </si>
  <si>
    <t>CARTULINA OPALINA #100</t>
  </si>
  <si>
    <t>PAPEL LEGYER # 56</t>
  </si>
  <si>
    <t>PAPEL VEGETAL</t>
  </si>
  <si>
    <t>CONTACTOR DE 2x32/24 VOLTIOS</t>
  </si>
  <si>
    <t>31/09/2021</t>
  </si>
  <si>
    <t>LANILLA</t>
  </si>
  <si>
    <t>YARDAS</t>
  </si>
  <si>
    <t>LLAVE ANGULAR</t>
  </si>
  <si>
    <t>LIBRETAS RAYADAS FULL COLOR 5X8</t>
  </si>
  <si>
    <t>DVD CARATULA VACIA</t>
  </si>
  <si>
    <t>TONER HP-402A AMARILLO</t>
  </si>
  <si>
    <t>TONER HP-403A MAGENTA</t>
  </si>
  <si>
    <t>TONER HP LASER JET C7115A</t>
  </si>
  <si>
    <t>TONER CANON LASER CLASS 510</t>
  </si>
  <si>
    <t>TONER DELL MONO LASER MFP 1125</t>
  </si>
  <si>
    <t>TONER HP-1130D NEGRO</t>
  </si>
  <si>
    <t>TONER HP LASER AZUL Q7581A</t>
  </si>
  <si>
    <t>TONER HP LASER ROSADO Q7583A</t>
  </si>
  <si>
    <t>LIMPIADOR DE COMPUTADORA (SABO)</t>
  </si>
  <si>
    <t>PULIDORAS ANGULAR 4 1/2</t>
  </si>
  <si>
    <t>LONA PLASTICA 18 X 18 AZUL</t>
  </si>
  <si>
    <t>PISTOLA DE CLAVOS ELECTRICA</t>
  </si>
  <si>
    <t>CINCELES DE MADERA</t>
  </si>
  <si>
    <t>ESPATULA (PLANA) 7"</t>
  </si>
  <si>
    <t>SARGENTO MARIPOSA</t>
  </si>
  <si>
    <t>MARTILLO DE 16 ONZAS</t>
  </si>
  <si>
    <t>LIMA TRIANGULAR 8"</t>
  </si>
  <si>
    <t>LIMA PLANA FINA 10"</t>
  </si>
  <si>
    <t>ESPATULA PARA MASILLAR 8"</t>
  </si>
  <si>
    <t>ESPATULA PARA MASILLAR 3"</t>
  </si>
  <si>
    <t>TARUGOS AZULES</t>
  </si>
  <si>
    <t>NUMERADOR FECHADOR TIPO CON PUÑO</t>
  </si>
  <si>
    <t>NUMERADOR TIPO BATE</t>
  </si>
  <si>
    <t>DRYWALL DURMIENTE DE SCHEETROCK 2 1/2"</t>
  </si>
  <si>
    <t>CIERRE DE PISO P/PUERTA FLOTANTE</t>
  </si>
  <si>
    <t>CINTA DE SELLADO DE HILO DE POLITETRAF</t>
  </si>
  <si>
    <t>PINTURA SEMIGLOSS BLANCO 00</t>
  </si>
  <si>
    <t>PINTURA SEMIGLOSS BLANCO HUESO 962</t>
  </si>
  <si>
    <t>PINTURA SEMIGLOSS ICE CREAM 965</t>
  </si>
  <si>
    <t>PINTURA SEMIGLOSS MARFIL 963</t>
  </si>
  <si>
    <t>PINTURA SEMIGLOSS VERDE CIELO 976</t>
  </si>
  <si>
    <t>PINTURA SEMIGLOSS BLANCO COLONIAL 960</t>
  </si>
  <si>
    <t>PINTURA ACRILICA BASE BLANCO 00</t>
  </si>
  <si>
    <t>BROCHAS 2"</t>
  </si>
  <si>
    <t>BROCHAS 3"</t>
  </si>
  <si>
    <t>BROCHAS 1"</t>
  </si>
  <si>
    <t>CERRADURA ESQUINERO CURVA P/PUERTA FLOT</t>
  </si>
  <si>
    <t>PASADORES DE PIVOT SUPERIORES FIJO</t>
  </si>
  <si>
    <t>MANGUERAS FLEX. 18" PARA LAVAMANOS</t>
  </si>
  <si>
    <t>MANGUERAS FLEX. 12" PARA INODOROS</t>
  </si>
  <si>
    <t>CONECTOR SUPERIOR P/PUERTA FLOTANTE</t>
  </si>
  <si>
    <t>CAJA DECABLE DE RED DE 1000 PIES, CAT-6</t>
  </si>
  <si>
    <t>CAJA</t>
  </si>
  <si>
    <t>CABLE PARA RED 10 PIES RJ45 C6</t>
  </si>
  <si>
    <t>CABLE PARA RED 12 PIES RJ45 C6</t>
  </si>
  <si>
    <t>CONECTORES RJ45</t>
  </si>
  <si>
    <t>ALAMBRE NO 8 (250 BLANCO Y 250 NEGRO)</t>
  </si>
  <si>
    <t>ALAMBRE DE GOMA 14X4</t>
  </si>
  <si>
    <t>EXTENSION ELECTRICA 100"FIBRA DE VIDRIO</t>
  </si>
  <si>
    <t>LAMPARAS FLUORESCENTES PANEL LED 2X2 45</t>
  </si>
  <si>
    <t xml:space="preserve">PAPEL DE BAÑO 6/1 </t>
  </si>
  <si>
    <t>PAPEL CARTULINA HILO BLANCA 8 1/2 X 11</t>
  </si>
  <si>
    <t>ANGULARES DE 1X10</t>
  </si>
  <si>
    <t>EQUINEROS DE METAL DE SHEETROCK</t>
  </si>
  <si>
    <t>FULMINANTE CALIBRE 22</t>
  </si>
  <si>
    <t xml:space="preserve">CERROJOS DE PUERTA- CERROJO LLAVE MARIPOSA </t>
  </si>
  <si>
    <t>CERRADURA PARA ARMARIO CON BISAGRA</t>
  </si>
  <si>
    <t>CERRADURA PARA ARCHIVO Y MUEBLE DE MADERA</t>
  </si>
  <si>
    <t>CERRADURA ESQUINERA  CURVA P/FLOTANTE</t>
  </si>
  <si>
    <t>PIVOT SUPERIOR FIJO P/FLOTANTE</t>
  </si>
  <si>
    <t>TUBERIA DE COBRE 3/8</t>
  </si>
  <si>
    <t>CROSTEE DE 2"</t>
  </si>
  <si>
    <t>CROSTEE DE 4"</t>
  </si>
  <si>
    <t>MENTEE DE 12"</t>
  </si>
  <si>
    <t>AIRE ACONDICIONADO 1 TONELADA</t>
  </si>
  <si>
    <t>FILTRO  DESIDRATADOR 3/8X3/8</t>
  </si>
  <si>
    <t>CAPACITOR  DE ARRANQUE DE CONDESADOR</t>
  </si>
  <si>
    <t>PLAFON PVC 2X4</t>
  </si>
  <si>
    <t>PERFIL PARA SHEETROCK DE 3"</t>
  </si>
  <si>
    <t>CIERRE DE PISO  P/PUERTA FLOTANTES</t>
  </si>
  <si>
    <t>CROLLO TEFLON 3/4X15M</t>
  </si>
  <si>
    <t>ZAFACONES DE METAL 7 GAL.GRANDE</t>
  </si>
  <si>
    <t xml:space="preserve">ETIQUETA PARA FOLDEL 250/1 ROLLO  </t>
  </si>
  <si>
    <t xml:space="preserve">ETIQUETA PARA FOLDEL 200/1 RECTANGULAR  </t>
  </si>
  <si>
    <t>LABEL DE CORREO</t>
  </si>
  <si>
    <t>LABEL ACETATOS TRANSPARENTE</t>
  </si>
  <si>
    <t>LABEL REFORSADOR HOJAS</t>
  </si>
  <si>
    <t>MARCADORES PARA PIZARRA BOARD</t>
  </si>
  <si>
    <t>SOBRES TIMBRADOS LOGO VIEJO</t>
  </si>
  <si>
    <t>SOBRES TIMBRADOS NO. 10 NUEVO LOGO</t>
  </si>
  <si>
    <t>SOBRES EN BLANCO DE CARTAS #10</t>
  </si>
  <si>
    <t xml:space="preserve">CERRADURA DE PUÑO ACERO INOCIDABLE) </t>
  </si>
  <si>
    <t>CERRADURAS P/GABETAS</t>
  </si>
  <si>
    <t>TARJETA DE UNIDAD CONDESADOR, PARA UNIDAD</t>
  </si>
  <si>
    <t>CAPACITOR--CBB65</t>
  </si>
  <si>
    <t>CAPACITOR DE 60/370---</t>
  </si>
  <si>
    <t xml:space="preserve">MEMORIA DATATRAVELER KINGSTON (128 GB)  </t>
  </si>
  <si>
    <t>PORTA GAFETES 3X4 GRANDE</t>
  </si>
  <si>
    <t>PORTA GAFETE PEQ</t>
  </si>
  <si>
    <t>CODON PARA CARNET SIN LOGO</t>
  </si>
  <si>
    <t>FECHAS DE REGISTRO</t>
  </si>
  <si>
    <t>ARTÍCULOS</t>
  </si>
  <si>
    <t>FORMAS</t>
  </si>
  <si>
    <t>SECCION ALMACEN Y SUMINISTROS</t>
  </si>
  <si>
    <t>DESINFECTANTE LYSOL 19ONZ</t>
  </si>
  <si>
    <t xml:space="preserve"> (MOTA) RODILLOS DE PINTAR    (MOTA)</t>
  </si>
  <si>
    <t>ITBIS UNITARIO</t>
  </si>
  <si>
    <t>ITBIS TOTALES POR CANTIDAD EXISTENTE</t>
  </si>
  <si>
    <t>SUB-TOTAL</t>
  </si>
  <si>
    <t>ITIBIS</t>
  </si>
  <si>
    <t>PRECIOS SIN ITBIS POR UNIDAD</t>
  </si>
  <si>
    <t>SUB TOTAL CANTIDAD EXISTENTE</t>
  </si>
  <si>
    <t>CANTIDAD</t>
  </si>
  <si>
    <t>CODIGO PARA LIBROS</t>
  </si>
  <si>
    <t>ENC.DIV. ADMINISTRATIVO</t>
  </si>
  <si>
    <t xml:space="preserve">               ENC. SECCION ALMACEN Y SUMINISTRO </t>
  </si>
  <si>
    <t xml:space="preserve">     Rosa M. Caraballo</t>
  </si>
  <si>
    <t>SACA GRAPAS PEQUEÑO</t>
  </si>
  <si>
    <t>PAPEL CARTULINA HILO BLANCA 26x40  125/1</t>
  </si>
  <si>
    <t>PAPEL CROMOCOTE 26X40 de 250/1</t>
  </si>
  <si>
    <t>PAPEL OPALINA 80 CREMA</t>
  </si>
  <si>
    <t>LIBRETAS RAYADAS 5X8 DE COLORES</t>
  </si>
  <si>
    <t>CINTA CALCULADORA GRANDE</t>
  </si>
  <si>
    <t>CINTA COMPATIBLE RIBBON TAPE DRY</t>
  </si>
  <si>
    <t>ROLLO DE ALAMBRE FINO PARA IMPRENTA</t>
  </si>
  <si>
    <t xml:space="preserve"> </t>
  </si>
  <si>
    <t>TALONARIO DE PERMISO</t>
  </si>
  <si>
    <t>TALONARIO DE REQUISICION</t>
  </si>
  <si>
    <t>SEPARDORES DE HOJAS</t>
  </si>
  <si>
    <t>CLIP BILLETERO 1/4 19MM</t>
  </si>
  <si>
    <t>TORNILLO ESTRIA PARA SHEETROCK #6 X1 1/4 DI</t>
  </si>
  <si>
    <t>CARPETAS INSTITUCIONALES CAPGEFI VIEJA</t>
  </si>
  <si>
    <t>CINTA DOBLE CARA</t>
  </si>
  <si>
    <t>FORDERS PARTITION VERDE CLARO,OSCURO 10/118</t>
  </si>
  <si>
    <t>GRAPAS CARTRIDGES X 500 STAPLES DE 3/1</t>
  </si>
  <si>
    <t>CARPERTAS INSTITUCIONALES LOGO NUEVO</t>
  </si>
  <si>
    <t>MONITOR DE AUDIO</t>
  </si>
  <si>
    <t>AUDIO STUDIO MONITOR</t>
  </si>
  <si>
    <t>TABLETA DE DIBUJO PARA DIBUJO</t>
  </si>
  <si>
    <t>ABANICO VENTILADOR PARA COMPUTADORA</t>
  </si>
  <si>
    <t>LG MONITORD DE 32PULG</t>
  </si>
  <si>
    <t>BASE DEEL FOR</t>
  </si>
  <si>
    <t>ACE FUNDA DE 10 LIBRAS</t>
  </si>
  <si>
    <t>BROCHA NEGRA DE 1/1/2PULG</t>
  </si>
  <si>
    <t xml:space="preserve">REDUCTORES PARA GAS PROPANO </t>
  </si>
  <si>
    <t>ROLLO DE TEFLON 3/4X0.75AZUL</t>
  </si>
  <si>
    <t>CODO PVC DE 3/4</t>
  </si>
  <si>
    <t>TAIRRA GRANDE</t>
  </si>
  <si>
    <t>TAIRRA PEQ</t>
  </si>
  <si>
    <t xml:space="preserve">PAPEL BOND20 8/2 X 13 </t>
  </si>
  <si>
    <t>CLAVOS DE ACABADO (</t>
  </si>
  <si>
    <t>PAPEL TIMBRADO USO INTERNO 8/1/2X11 DE 100/1</t>
  </si>
  <si>
    <t>PRODUCTOS</t>
  </si>
  <si>
    <t>PAPEL OPALINA CREMA 26 X 40 DE 500/1</t>
  </si>
  <si>
    <t>PAQ</t>
  </si>
  <si>
    <t>CAPACITOR DE 60/370---    /    440  voltio</t>
  </si>
  <si>
    <t>LIBRO MANUAL DE FINANZAS PUBLICAS  y TRIBUTARIA</t>
  </si>
  <si>
    <t>MEMORIA KINGSTON FURY DDR-4 (91584) 8GB</t>
  </si>
  <si>
    <t>PAPEL HILO CREMA 26/40 115</t>
  </si>
  <si>
    <t>CORDONES TIMBRADOS PARA CARNET AZULES</t>
  </si>
  <si>
    <t>CODON PARA CARNET SIN LOGO AZULES</t>
  </si>
  <si>
    <t>CUBETA DE MASILLA</t>
  </si>
  <si>
    <t>FUNDAS GRANDES 100/1</t>
  </si>
  <si>
    <t>FALDOS</t>
  </si>
  <si>
    <t>PC DESKTOP, MSI CODEX R  10S1-015CA</t>
  </si>
  <si>
    <t>AMBIENTADORES 9 ONZA</t>
  </si>
  <si>
    <t>AMBIENTADORES AUTOMATICO 6.2 ONZA</t>
  </si>
  <si>
    <t>DETERGENTE EN POLVO TIPO ACEDE 900GR</t>
  </si>
  <si>
    <t>DISPENSADORES DE PAPEL TUALLA</t>
  </si>
  <si>
    <t>PAPEL SATINADO 120, 26X40 SIN BRILLO</t>
  </si>
  <si>
    <t>PERA DE DESCARGUE  JUEGO PARA INNODORO</t>
  </si>
  <si>
    <t>CUCHILLAS DE CORTE PARA ENCUADERNACION  DE 10/1</t>
  </si>
  <si>
    <t>CINTA METRICAS</t>
  </si>
  <si>
    <t>ESPATULA NORMAL</t>
  </si>
  <si>
    <t>REPUESTO BISTURI 10/1</t>
  </si>
  <si>
    <t>CONDUFLEX DE MEDIA MANGUERA PLASTICA</t>
  </si>
  <si>
    <t>SWITCH --CISCO (EQUIPOS TECNOLOGICO)</t>
  </si>
  <si>
    <t>PAPEL DE BAÑO  12/1</t>
  </si>
  <si>
    <t xml:space="preserve">             </t>
  </si>
  <si>
    <t xml:space="preserve">PAPEL DE BAÑO TUALLA DE 6/1 </t>
  </si>
  <si>
    <t xml:space="preserve">FALDOS </t>
  </si>
  <si>
    <t>CARPETAS DURAS DE 1/2 BLANCA(VINIL)</t>
  </si>
  <si>
    <t>CARPETAS DURAS DE 1 BLANCA(VINIL)</t>
  </si>
  <si>
    <t>CARPETAS DURAS 2 BLANCA ( VINIL)</t>
  </si>
  <si>
    <t>CARPETAS DURAS 3 BLANCA (VINIL)</t>
  </si>
  <si>
    <t>UNINADES</t>
  </si>
  <si>
    <t>LIBROS RECORD</t>
  </si>
  <si>
    <t>PAPEL BOND 20 8/2X13</t>
  </si>
  <si>
    <t>LIBROS MANUAL ADMI. FINANC. ESTADO 111</t>
  </si>
  <si>
    <t>LIBRO MANUAL ADMI. FINANC. ESTADO I,2,</t>
  </si>
  <si>
    <t>AGUA BOTELLONES (CAJA CHICA)</t>
  </si>
  <si>
    <t>TELEFONOS IP</t>
  </si>
  <si>
    <t>VASOS DE CAFÉ 3ONZ  .PAQ DE 100/1 CAJA CHICA</t>
  </si>
  <si>
    <t>ZAFACONES DE METAL PEQUEÑO MALLA</t>
  </si>
  <si>
    <t>ZAFACONES DE METAL  GRANDE MALLA</t>
  </si>
  <si>
    <t>ZAFACONES DE METAL MALLA MEDIANO</t>
  </si>
  <si>
    <t>HANDS CLEANER DEGRASANTE ORANGE GOOP</t>
  </si>
  <si>
    <t>MASILLA DE SHEETROCK TAPA NEGRA HIGH PRO</t>
  </si>
  <si>
    <t>CANALETA PLASTICA LHD 20X10 BLANCA</t>
  </si>
  <si>
    <t>CANALETA PLASTICA DE COLORES  1" 25X20</t>
  </si>
  <si>
    <t>RESMAS</t>
  </si>
  <si>
    <t>PILA DURACELL AAA  32CAJA CHICA</t>
  </si>
  <si>
    <t>PAPEL TIMBRADO USO EXT LOG NUEV 100/1</t>
  </si>
  <si>
    <t xml:space="preserve">VASOS DE CAFÉ 3ONZ  .PAQ DE 100/1 CAJA </t>
  </si>
  <si>
    <t>CARTULINA HILO CREMA 8/2X11</t>
  </si>
  <si>
    <t>ZAFACONES DE METAL GRANDE CON TAPA</t>
  </si>
  <si>
    <t>PAPEL BOND 8/2X11 DE 250/1 cortada</t>
  </si>
  <si>
    <t>CAJAS DE ARCHIVO TIPO MALETIN</t>
  </si>
  <si>
    <t>CHINCHETAS DE COLORES 100/1</t>
  </si>
  <si>
    <t>CINTA ADHESIVA TRASPARENTE 3/4</t>
  </si>
  <si>
    <t>CLIP BILLETERO 19MM (CAJA12/1)</t>
  </si>
  <si>
    <t>CLIP BILLETERO 1 1/4 32MM (CAJA 12/1)</t>
  </si>
  <si>
    <t>CLIP BILLETEROS 1"25MM (CAJA 12/1)</t>
  </si>
  <si>
    <t>CLIP BILLETERO PEQ 1/2 (15MM)12/1</t>
  </si>
  <si>
    <t>CREYONES PARA PIZARRA MAGICA</t>
  </si>
  <si>
    <t>DISPENSADOR CINTA ADHESIVA 3/4</t>
  </si>
  <si>
    <t>GRAPADORAS NORMAL</t>
  </si>
  <si>
    <t>LAPIZ DE CARBON</t>
  </si>
  <si>
    <t>LIBROS RECOR DE 300 PAGINAS</t>
  </si>
  <si>
    <t>LIBROS RECOR DE 500 PAGINAS</t>
  </si>
  <si>
    <t>PILAS AAA DE 2/1</t>
  </si>
  <si>
    <t>PORTA LAPIZ METALICO</t>
  </si>
  <si>
    <t>POSTICK BANDERITA DE COLORES</t>
  </si>
  <si>
    <t>RESALTADORES DE COLORES</t>
  </si>
  <si>
    <t>PAPEL BOND 20 8/2X11</t>
  </si>
  <si>
    <t>PAPEL BOND  20 8/2X13</t>
  </si>
  <si>
    <t>PAPEL BOND20 8/2x14</t>
  </si>
  <si>
    <t>PAPEL BOND20 8/2X14</t>
  </si>
  <si>
    <t>SOBRES MANILLA 10X15  8/2X14</t>
  </si>
  <si>
    <t>SOBRES MANILLA 7/2X10 8/2X11</t>
  </si>
  <si>
    <t>SOBRES MANILLA 9X12 5X8</t>
  </si>
  <si>
    <t>SOBRES MANILLA 10/13 8/2X13</t>
  </si>
  <si>
    <t>TAPE DOBLE CARA</t>
  </si>
  <si>
    <t>FOLDEL DE COLORES 8/2X11</t>
  </si>
  <si>
    <t>TOMA CORRIENTE DUPLEX DE 110V</t>
  </si>
  <si>
    <t>CLAVOS DE PARED DE 3/4</t>
  </si>
  <si>
    <t>LIBRAS</t>
  </si>
  <si>
    <t>PINTURA SEMI-GLOSS ICE CREAM 965</t>
  </si>
  <si>
    <t>PINTURA SEMI-GLOSS MARFIL 963</t>
  </si>
  <si>
    <t>MOTA ANTI-GOTA GRANDE</t>
  </si>
  <si>
    <t>CONDUFLEX DE 3/4, DE 400 MANGUERA</t>
  </si>
  <si>
    <t>ETOPAS</t>
  </si>
  <si>
    <t>ROLLO DE AlAMBRE GRUESO PARA IMPRENTA</t>
  </si>
  <si>
    <t>DISPENSADOR  CINTA ADHESIVA</t>
  </si>
  <si>
    <t>LAPIZ  CARBON</t>
  </si>
  <si>
    <t>CINTA PARA LA ESCALERA</t>
  </si>
  <si>
    <t>LIMPIA CERAMICA 128ONZ</t>
  </si>
  <si>
    <t>GRAPAS PEQUEÑAS 26x6</t>
  </si>
  <si>
    <t>MASILLA PARA SHEETROCK CUBETA</t>
  </si>
  <si>
    <t>ALAMBRE NO 12 BLANCO caja</t>
  </si>
  <si>
    <t>AGUA CRISTAL 16 ONZ.20/1 (HAC)</t>
  </si>
  <si>
    <t>TICHER INSTITUCIONAL</t>
  </si>
  <si>
    <t>ROLLOS DE TEFLON 19MMX15M0.20MM</t>
  </si>
  <si>
    <t>PAPEL DE BAÑO 12/1</t>
  </si>
  <si>
    <t>MARCADORES PARA  PIZARRA  BLANCA 4/1</t>
  </si>
  <si>
    <t>FORDER COLOR ROJO 8/2X11</t>
  </si>
  <si>
    <t>FORDEL COLOR CREMA 8/2X11</t>
  </si>
  <si>
    <t>BOLIGRAFOS CON PEANAS</t>
  </si>
  <si>
    <t>FORDEL 8/2X11 COLOR AZULES</t>
  </si>
  <si>
    <t>FORDEL 8/2X11 COLOR VERDES</t>
  </si>
  <si>
    <t>FORDEL PARTITION ROJO LADRILLO 8/2X11</t>
  </si>
  <si>
    <t>FORDEL PATITION VERDE LADRILLO 8/2X11</t>
  </si>
  <si>
    <t>GRAPADORA DE ESCRITORIO ESTANDAR</t>
  </si>
  <si>
    <t>GRAPAS ESTANDAR 26/6 ESCRITORIO</t>
  </si>
  <si>
    <t>RESALTADORES VARIOS COLORES</t>
  </si>
  <si>
    <t>CINTAS ADHE GRIS DE 10 YARDAS</t>
  </si>
  <si>
    <t>SOBRES MANILA 8/2X11</t>
  </si>
  <si>
    <t>PILAS RECARGABLE AA DE 2/1</t>
  </si>
  <si>
    <t>PILAS RECARGABLES AAA 2/1</t>
  </si>
  <si>
    <t>PALITAS PLASTICA RECOGEDO BASURA</t>
  </si>
  <si>
    <t>BAYETAS MICROFIBRA</t>
  </si>
  <si>
    <t>TRIPODE DE TELEFONO</t>
  </si>
  <si>
    <t>ALUMINUM TRIPOD WITH 3- WAY PAN/TILT HEAD</t>
  </si>
  <si>
    <t>AMBIIENTADORES 8 ONZ</t>
  </si>
  <si>
    <t>AMBIENTADORES P/DISPESADOR</t>
  </si>
  <si>
    <t>DESINFECTANTE LIMAR</t>
  </si>
  <si>
    <t>unidades</t>
  </si>
  <si>
    <t xml:space="preserve">BANDEJAS DE ESCRITORIO PLASTICA </t>
  </si>
  <si>
    <t>PERFIL PARA SHEETROCK DE 3"   (PARAL)</t>
  </si>
  <si>
    <t>TICTAT ELECTRICO</t>
  </si>
  <si>
    <t>PAPEL NCR INTERMEDIO 22X34 de 250/1 AZUL</t>
  </si>
  <si>
    <t>PAPEL NCR  22X34 FINAL ROSADO   de 250/1</t>
  </si>
  <si>
    <t>SOBRES MANILLA GRANDE 12X15 (8/2X14)</t>
  </si>
  <si>
    <t xml:space="preserve">CIERRE DE PISO  P/PUERTA FLOTANTES </t>
  </si>
  <si>
    <t>SOBRES MANILA MEDIANOS 9X13 (8/2x13)</t>
  </si>
  <si>
    <t>SOBRES EN HILO CREMA 6X1/4</t>
  </si>
  <si>
    <t>PAPEL CARTULINA HILO BLANCA 8/2X11 CORTADA</t>
  </si>
  <si>
    <t>CARTULINA CREMA 8/2X11</t>
  </si>
  <si>
    <t>FOLDER DE COLORES 8/2X11 NEGRO</t>
  </si>
  <si>
    <t>PERFORADORA DE UN HOLLO</t>
  </si>
  <si>
    <t>AGUA PLANETA AZUL (BOTELLONES)</t>
  </si>
  <si>
    <t>AGUA PLANETA AZUL(BOTELLONES)</t>
  </si>
  <si>
    <t>VALVULA PARA TANQUE DE INODORO DE GOMA NEGRA</t>
  </si>
  <si>
    <t>BREAKER DE C 40</t>
  </si>
  <si>
    <t>PAPEL BOND 8/2X11 DE 500/1 CORTADA NUEVA</t>
  </si>
  <si>
    <t>PAPEL DE BAÑO  6/1 HAC</t>
  </si>
  <si>
    <t>PAPEL DE BAÑO TUALLA DE 6/1 HAC</t>
  </si>
  <si>
    <t>PAPEL BOND 8/2X11 DE 100/1 CORTADA NUEVA</t>
  </si>
  <si>
    <t>FOLDERS 8/2 X 11 PENDAFLEX 25/1</t>
  </si>
  <si>
    <t>CAFÉ CALSICO BRAVO PAQ DE 1LIB</t>
  </si>
  <si>
    <t>CODON PARA CARNET CON LOGO NEGROS</t>
  </si>
  <si>
    <t>ANGULO PRE MONTADO DE 1 1/4 clavo</t>
  </si>
  <si>
    <t xml:space="preserve">CERROJOS DE PUERTA,CERRADURAS P/GAVETAS </t>
  </si>
  <si>
    <t>CERRADURA PARA ARCHIVO Y MUEBLE DE MADERA LAR</t>
  </si>
  <si>
    <t>FILTRO  DESIDRATADOR SK 083S</t>
  </si>
  <si>
    <t>LABEL PARA FOLDERS 8/2 X 11 CAJITAS</t>
  </si>
  <si>
    <t>LABEL PARA POSTAL D/20/1</t>
  </si>
  <si>
    <t>CERROJOS DE PUERTA,CERRADURAS P/GAVETAS CORTO</t>
  </si>
  <si>
    <t>ROLLO TEFLON 3/4X15M</t>
  </si>
  <si>
    <t>PAPEL DE BAÑO 12/1 HAC</t>
  </si>
  <si>
    <t>TONER CYAN CF381A,ORIGINAL PARA IMPRESORA</t>
  </si>
  <si>
    <t>TONER MAGENTA CF 383A ORIGINAL PARA IMPRESORA</t>
  </si>
  <si>
    <t>TONER YELLOW CF 382A ORIGINAL PARA IMPRESORA</t>
  </si>
  <si>
    <t xml:space="preserve">PAPEL SATINADO  MATE 120 </t>
  </si>
  <si>
    <t>TONER BLACK CF 380A ORIGINAL PARA IMPRESORA</t>
  </si>
  <si>
    <t>PAPEL NCR  8 1/2X11 ROSADO CORTADA</t>
  </si>
  <si>
    <t>PAPEL NCR INTERMEDIO 8 1/2 x 11 CORTADA AZUL</t>
  </si>
  <si>
    <t>VASOS PLASTICOS 7 OZ 50/2</t>
  </si>
  <si>
    <t>VASOS CARTON CAFÉ 1.5 ONZ. PAQ. 50/1</t>
  </si>
  <si>
    <t>PAPEL DE BAÑO 12/1 JUMBO</t>
  </si>
  <si>
    <t xml:space="preserve"> LIC. Rosa Sánchez Pérez</t>
  </si>
  <si>
    <t>TONER BLACK ORIGINAL,841813 IMP RICOH MP 3004</t>
  </si>
  <si>
    <t>TONER CYAN ORIGINAL, 841816 IMP RICOH MP 3004</t>
  </si>
  <si>
    <t>TONER MAGENTA ORIGINAL 841815 IMP RICOH MP 3004</t>
  </si>
  <si>
    <t>TONER YELLOW ORIGINAL 841814 IMP RICOH MP 3004</t>
  </si>
  <si>
    <t>CHALECOS REFLECTORES NARANJA ROTULADO</t>
  </si>
  <si>
    <t>CASCO INDUSTRIALES NARANJA ROTULADOS</t>
  </si>
  <si>
    <t>LENTES DE SEGURIDAD TRANSPARENTE</t>
  </si>
  <si>
    <t>BRAZALETES CON VISERA TRASPARENTE</t>
  </si>
  <si>
    <t>FUNDAS PEQUEñAS 18X22 100/2</t>
  </si>
  <si>
    <t xml:space="preserve">CUBETA EXPRIMIDORA 20LTS </t>
  </si>
  <si>
    <t>FUNDAS MEDIANAS 24X30 100/2</t>
  </si>
  <si>
    <t>ALCOHOL ANTIBATERIAL,70%</t>
  </si>
  <si>
    <t>FOLDERS 8/2 X 11 100/2 cortado</t>
  </si>
  <si>
    <t>DISPENSADOR DE MANITAS LIMPIA</t>
  </si>
  <si>
    <t>DESINFECTANTE EN GALON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</si>
  <si>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</si>
  <si>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 PLANETA AZUL 16 ONZ.20/1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</si>
  <si>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CARPETA INST PAN DE ORO PREPARADA EN IMPRENTA</t>
  </si>
  <si>
    <t>RADIO DE COMUNICACIÓN MOTOROLA</t>
  </si>
  <si>
    <t>SISTEMA DE VIDEO VIGILANCIA</t>
  </si>
  <si>
    <t>FOSFOROS  PAQ DE 10/1</t>
  </si>
  <si>
    <t>SERVILLETAS 10/2 CAJA CHICA</t>
  </si>
  <si>
    <t>LAPIZ  CARBON CAJA CHICA</t>
  </si>
  <si>
    <t>LAPICEROS AZULES CAJA CHICA</t>
  </si>
  <si>
    <t>SILLA CON BRAZO</t>
  </si>
  <si>
    <t>MESA DE ENTRENAMIENTOS PLEGABLE</t>
  </si>
  <si>
    <t xml:space="preserve">SILLAS SIN BRAZOS </t>
  </si>
  <si>
    <t>SOFA DE CUERO</t>
  </si>
  <si>
    <t>PAPEL BON 20 26X40 DE 500/1</t>
  </si>
  <si>
    <t xml:space="preserve">PAPEL HILO BLANCO 26X40 </t>
  </si>
  <si>
    <t>PAPEL SATINADO CALIBRE 100 MATE 26X40</t>
  </si>
  <si>
    <t>CARTULINA EN HILO BLANCO 26X40</t>
  </si>
  <si>
    <t>PLIEGO CARTON CALIBRE 80 PARA ENC 26X40</t>
  </si>
  <si>
    <t>TAJETAS PARA PONCHE</t>
  </si>
  <si>
    <t>SERVILLETAS 10/500</t>
  </si>
  <si>
    <t xml:space="preserve">INVENTARIO TRIMESTRAL JULIO SEPTIEMBRE DEL 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</si>
</sst>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_);[Red]\(&quot;RD$&quot;#,##0.00\)"/>
    <numFmt numFmtId="165" formatCode="0000"/>
  </numFmts>
  <fonts count="2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onsolas"/>
      <family val="3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5"/>
      <name val="Times New Roman"/>
      <family val="1"/>
    </font>
    <font>
      <b/>
      <sz val="15"/>
      <name val="Arial"/>
      <family val="2"/>
    </font>
    <font>
      <b/>
      <sz val="11"/>
      <name val="Arial Rounded MT Bold"/>
      <family val="2"/>
    </font>
    <font>
      <b/>
      <sz val="11"/>
      <name val="Comic Sans MS"/>
      <family val="4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2" fontId="10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17" fontId="10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2" fontId="10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14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4" fontId="21" fillId="0" borderId="11" xfId="0" applyNumberFormat="1" applyFont="1" applyBorder="1" applyAlignment="1"/>
    <xf numFmtId="43" fontId="21" fillId="4" borderId="11" xfId="1" applyFont="1" applyFill="1" applyBorder="1" applyAlignment="1"/>
    <xf numFmtId="43" fontId="19" fillId="0" borderId="11" xfId="0" applyNumberFormat="1" applyFont="1" applyBorder="1"/>
    <xf numFmtId="0" fontId="21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top"/>
    </xf>
    <xf numFmtId="43" fontId="21" fillId="0" borderId="11" xfId="1" applyFont="1" applyBorder="1" applyAlignment="1"/>
    <xf numFmtId="0" fontId="19" fillId="0" borderId="11" xfId="0" applyFont="1" applyBorder="1" applyAlignment="1">
      <alignment horizontal="center" vertical="center"/>
    </xf>
    <xf numFmtId="43" fontId="21" fillId="0" borderId="11" xfId="1" applyFont="1" applyBorder="1" applyAlignment="1">
      <alignment horizontal="center"/>
    </xf>
    <xf numFmtId="0" fontId="19" fillId="0" borderId="0" xfId="0" applyFont="1" applyBorder="1"/>
    <xf numFmtId="0" fontId="21" fillId="0" borderId="11" xfId="0" applyFont="1" applyBorder="1" applyAlignment="1"/>
    <xf numFmtId="3" fontId="21" fillId="0" borderId="11" xfId="0" applyNumberFormat="1" applyFont="1" applyBorder="1" applyAlignment="1"/>
    <xf numFmtId="14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4" fontId="21" fillId="0" borderId="11" xfId="0" applyNumberFormat="1" applyFont="1" applyFill="1" applyBorder="1" applyAlignment="1"/>
    <xf numFmtId="43" fontId="21" fillId="0" borderId="11" xfId="1" applyFont="1" applyFill="1" applyBorder="1" applyAlignment="1"/>
    <xf numFmtId="0" fontId="19" fillId="0" borderId="0" xfId="0" applyFont="1" applyFill="1"/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Fill="1" applyBorder="1" applyAlignment="1">
      <alignment horizontal="right"/>
    </xf>
    <xf numFmtId="165" fontId="18" fillId="5" borderId="12" xfId="0" applyNumberFormat="1" applyFont="1" applyFill="1" applyBorder="1" applyAlignment="1">
      <alignment horizontal="right" vertical="center"/>
    </xf>
    <xf numFmtId="165" fontId="18" fillId="5" borderId="13" xfId="0" applyNumberFormat="1" applyFont="1" applyFill="1" applyBorder="1" applyAlignment="1">
      <alignment horizontal="right" vertical="center"/>
    </xf>
    <xf numFmtId="4" fontId="22" fillId="5" borderId="11" xfId="0" applyNumberFormat="1" applyFont="1" applyFill="1" applyBorder="1" applyAlignment="1"/>
    <xf numFmtId="4" fontId="22" fillId="6" borderId="11" xfId="0" applyNumberFormat="1" applyFont="1" applyFill="1" applyBorder="1" applyAlignment="1"/>
    <xf numFmtId="43" fontId="22" fillId="6" borderId="11" xfId="1" applyFont="1" applyFill="1" applyBorder="1" applyAlignment="1"/>
    <xf numFmtId="165" fontId="19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/>
    <xf numFmtId="43" fontId="21" fillId="4" borderId="0" xfId="1" applyFont="1" applyFill="1" applyBorder="1" applyAlignment="1"/>
    <xf numFmtId="14" fontId="19" fillId="0" borderId="0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18" fillId="6" borderId="11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 applyAlignment="1"/>
    <xf numFmtId="0" fontId="21" fillId="0" borderId="11" xfId="0" applyFont="1" applyBorder="1" applyAlignment="1">
      <alignment vertical="center"/>
    </xf>
    <xf numFmtId="0" fontId="24" fillId="0" borderId="0" xfId="0" applyFont="1"/>
    <xf numFmtId="4" fontId="19" fillId="0" borderId="0" xfId="0" applyNumberFormat="1" applyFont="1"/>
    <xf numFmtId="43" fontId="23" fillId="0" borderId="0" xfId="0" applyNumberFormat="1" applyFont="1"/>
    <xf numFmtId="14" fontId="21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/>
    <xf numFmtId="0" fontId="25" fillId="0" borderId="0" xfId="0" applyFont="1" applyFill="1"/>
    <xf numFmtId="0" fontId="21" fillId="0" borderId="11" xfId="0" applyFont="1" applyFill="1" applyBorder="1" applyAlignment="1">
      <alignment horizontal="left"/>
    </xf>
    <xf numFmtId="43" fontId="19" fillId="0" borderId="0" xfId="0" applyNumberFormat="1" applyFont="1" applyAlignment="1">
      <alignment horizontal="center"/>
    </xf>
    <xf numFmtId="0" fontId="19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/>
    <xf numFmtId="0" fontId="20" fillId="5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18" fillId="5" borderId="12" xfId="0" applyNumberFormat="1" applyFont="1" applyFill="1" applyBorder="1" applyAlignment="1">
      <alignment horizontal="right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26" fillId="0" borderId="0" xfId="0" applyFont="1"/>
    <xf numFmtId="14" fontId="19" fillId="0" borderId="0" xfId="0" applyNumberFormat="1" applyFont="1" applyAlignment="1">
      <alignment horizontal="center"/>
    </xf>
    <xf numFmtId="43" fontId="19" fillId="0" borderId="0" xfId="0" applyNumberFormat="1" applyFont="1"/>
    <xf numFmtId="43" fontId="19" fillId="0" borderId="11" xfId="0" applyNumberFormat="1" applyFont="1" applyFill="1" applyBorder="1"/>
    <xf numFmtId="0" fontId="21" fillId="4" borderId="11" xfId="0" applyFont="1" applyFill="1" applyBorder="1" applyAlignment="1">
      <alignment horizontal="center"/>
    </xf>
    <xf numFmtId="43" fontId="19" fillId="0" borderId="0" xfId="0" applyNumberFormat="1" applyFont="1" applyBorder="1"/>
    <xf numFmtId="43" fontId="19" fillId="0" borderId="0" xfId="0" applyNumberFormat="1" applyFont="1" applyFill="1" applyBorder="1"/>
    <xf numFmtId="43" fontId="21" fillId="0" borderId="11" xfId="0" applyNumberFormat="1" applyFont="1" applyFill="1" applyBorder="1"/>
    <xf numFmtId="0" fontId="21" fillId="0" borderId="11" xfId="0" applyNumberFormat="1" applyFont="1" applyBorder="1" applyAlignment="1">
      <alignment horizontal="center" vertical="center"/>
    </xf>
    <xf numFmtId="14" fontId="21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43" fontId="21" fillId="0" borderId="11" xfId="0" applyNumberFormat="1" applyFont="1" applyBorder="1"/>
    <xf numFmtId="0" fontId="21" fillId="0" borderId="0" xfId="0" applyFont="1"/>
    <xf numFmtId="0" fontId="25" fillId="0" borderId="0" xfId="0" applyFont="1"/>
    <xf numFmtId="0" fontId="21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 vertical="center"/>
    </xf>
    <xf numFmtId="165" fontId="18" fillId="8" borderId="13" xfId="0" applyNumberFormat="1" applyFont="1" applyFill="1" applyBorder="1" applyAlignment="1">
      <alignment horizontal="center" vertical="center"/>
    </xf>
    <xf numFmtId="43" fontId="27" fillId="0" borderId="0" xfId="0" applyNumberFormat="1" applyFont="1" applyBorder="1"/>
    <xf numFmtId="0" fontId="19" fillId="0" borderId="11" xfId="0" applyFont="1" applyFill="1" applyBorder="1" applyAlignment="1">
      <alignment horizontal="center" vertical="top"/>
    </xf>
    <xf numFmtId="0" fontId="21" fillId="0" borderId="11" xfId="0" applyFont="1" applyFill="1" applyBorder="1" applyAlignment="1"/>
    <xf numFmtId="4" fontId="19" fillId="0" borderId="11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43" fontId="28" fillId="0" borderId="11" xfId="0" applyNumberFormat="1" applyFont="1" applyBorder="1"/>
    <xf numFmtId="0" fontId="21" fillId="0" borderId="14" xfId="0" applyFont="1" applyFill="1" applyBorder="1" applyAlignment="1">
      <alignment horizontal="center"/>
    </xf>
    <xf numFmtId="0" fontId="19" fillId="4" borderId="11" xfId="0" applyNumberFormat="1" applyFont="1" applyFill="1" applyBorder="1" applyAlignment="1">
      <alignment horizontal="center" vertical="center"/>
    </xf>
    <xf numFmtId="14" fontId="19" fillId="4" borderId="11" xfId="0" applyNumberFormat="1" applyFont="1" applyFill="1" applyBorder="1" applyAlignment="1">
      <alignment horizontal="center"/>
    </xf>
    <xf numFmtId="0" fontId="19" fillId="4" borderId="11" xfId="0" applyFont="1" applyFill="1" applyBorder="1" applyAlignment="1">
      <alignment horizontal="left"/>
    </xf>
    <xf numFmtId="4" fontId="21" fillId="4" borderId="11" xfId="0" applyNumberFormat="1" applyFont="1" applyFill="1" applyBorder="1" applyAlignment="1"/>
    <xf numFmtId="43" fontId="21" fillId="4" borderId="11" xfId="0" applyNumberFormat="1" applyFont="1" applyFill="1" applyBorder="1"/>
    <xf numFmtId="0" fontId="19" fillId="4" borderId="0" xfId="0" applyFont="1" applyFill="1"/>
    <xf numFmtId="0" fontId="0" fillId="4" borderId="0" xfId="0" applyFill="1"/>
    <xf numFmtId="0" fontId="21" fillId="4" borderId="11" xfId="0" applyFont="1" applyFill="1" applyBorder="1" applyAlignment="1">
      <alignment horizontal="left" vertical="center"/>
    </xf>
    <xf numFmtId="43" fontId="19" fillId="4" borderId="11" xfId="0" applyNumberFormat="1" applyFont="1" applyFill="1" applyBorder="1"/>
    <xf numFmtId="0" fontId="19" fillId="4" borderId="14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</xdr:row>
      <xdr:rowOff>291324</xdr:rowOff>
    </xdr:from>
    <xdr:to>
      <xdr:col>2</xdr:col>
      <xdr:colOff>2020878</xdr:colOff>
      <xdr:row>5</xdr:row>
      <xdr:rowOff>247650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6" y="815199"/>
          <a:ext cx="3806815" cy="10278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paulino/Desktop/Control%20de%20Entrada%20y%20Salida%20de%20Materiales/CONTROL%20SALIDA%20Y%20ENTRADA%20DE%20MATE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ES"/>
      <sheetName val="Maestro"/>
      <sheetName val="Ambientadores en Spray"/>
      <sheetName val="Aspiradora Shop Vac"/>
      <sheetName val="Abre carta"/>
      <sheetName val="Aire Comprimido Limpiador"/>
      <sheetName val="Bandeja de Escritorio Ahumada "/>
      <sheetName val="Bandeja de Escritorio de Metal"/>
      <sheetName val="Borradores de Pizarra"/>
      <sheetName val="Borras de Leche"/>
      <sheetName val="Bulto Institucionales "/>
      <sheetName val="Boligrafos Gel Inpact "/>
      <sheetName val="Bulto de Manos"/>
      <sheetName val="Caja de Archivo"/>
      <sheetName val="Cajas de Bandas de Gomas"/>
      <sheetName val="Cajas de Clip Pequeño"/>
      <sheetName val="Cajas de Clip Grandes"/>
      <sheetName val="Caja Chinchetas"/>
      <sheetName val="Cja Clip Billetero 1-2"/>
      <sheetName val="Cja Clip Billetero 3. 4"/>
      <sheetName val="Cja Clip Billetero 25m"/>
      <sheetName val="Cja Clip Billetero 1 Pulgada"/>
      <sheetName val="Cja Clip Billetero 15MM 1.5pul "/>
      <sheetName val="Cja Clip Billetero 1-4 "/>
      <sheetName val="Cja Clip Billetero 2 PULG."/>
      <sheetName val="Cja Clip Billetero 1 1-4"/>
      <sheetName val="Cja Clip Billetero 19MM 1.4"/>
      <sheetName val="Cja Clip Billetero 1&quot; 25MM "/>
      <sheetName val="Cja Clip Marip. Acco 2 pulg "/>
      <sheetName val="Cja Clip Marip. Acco 1 pulg. "/>
      <sheetName val="Cajas de Diskette"/>
      <sheetName val=" Caja Felpas Azules "/>
      <sheetName val="Folder Satinado Blanco Hueso"/>
      <sheetName val="Cajas de Folders Satinados Blco"/>
      <sheetName val="Cajas de Folders 8.5x14"/>
      <sheetName val="Cajas de Folders 812 x 13 "/>
      <sheetName val="Cajas de Folders 812 x 11"/>
      <sheetName val="Cajas de Folders 8.5x11 colores"/>
      <sheetName val="Cajas de Folders partit.8,5x11"/>
      <sheetName val="Cajas de Folders 812x13 pendafl"/>
      <sheetName val="Cajas de Folders 812x11 Pendafl"/>
      <sheetName val="Folder Pendaflex 8,5x13"/>
      <sheetName val="Cajas de Folders 812x14 Pendafl"/>
      <sheetName val="Cajas de Gancho Acco"/>
      <sheetName val="Cajas de Grapas 26x6"/>
      <sheetName val="Cajas de Lapiceros Azules"/>
      <sheetName val="Cajas de Lapiceros Negros"/>
      <sheetName val="Lapiceros Con peanas B.C."/>
      <sheetName val="Lapiceros Con Logo Cross"/>
      <sheetName val="Carpetas Institucionales "/>
      <sheetName val="Cajas de Lapiceros Rojos"/>
      <sheetName val="Lapiceros Timbrados"/>
      <sheetName val="Lapices Con Logo Inst. "/>
      <sheetName val="Cajas de Lapices Carbon"/>
      <sheetName val="Cordones Timbrado"/>
      <sheetName val="Corrector de brocha"/>
      <sheetName val="Liquid Paper"/>
      <sheetName val="Caja Marcadores Permanentes"/>
      <sheetName val="Cajas de Marcarcadores Pizarra"/>
      <sheetName val="Caja Resaltadores Variados"/>
      <sheetName val="Carpeta de media pulgada"/>
      <sheetName val="Carpeta 1 Pulgada"/>
      <sheetName val="Carperta 2 Pulgada"/>
      <sheetName val="Carperta 3 Pulgada"/>
      <sheetName val="Sumadora de 12 digitos Elec."/>
      <sheetName val="Caluladora de Mano 12 Digitos"/>
      <sheetName val="Carton Duro 80 26x40"/>
      <sheetName val="Cartucho Tinta HP-21"/>
      <sheetName val="Cartucho Tinta HP-22"/>
      <sheetName val="Cartucho Tinta HP-27"/>
      <sheetName val="Cartucho Tinta HP-28"/>
      <sheetName val="CDS  CD  CD  CD"/>
      <sheetName val="Cera para contar Dinero"/>
      <sheetName val="Cinta Adhesiva Pequeña "/>
      <sheetName val="Cinta Adhesiva Grande 2x100"/>
      <sheetName val="Cinta Adhesiva Media pulgada"/>
      <sheetName val="Cinta Brother AX-10"/>
      <sheetName val="Cinta Adhesiva de Vinil"/>
      <sheetName val="Cinta Adhes.Media Pulgada"/>
      <sheetName val="Cinta Adhesiva Doble Cara "/>
      <sheetName val="Cinta Adhesiva Dispensador"/>
      <sheetName val="Cintas Correctoras"/>
      <sheetName val="Cinta Royal Alpha 600"/>
      <sheetName val="Cinta Impresora Epson ERC"/>
      <sheetName val="Cinta Carnet Ribbon  "/>
      <sheetName val="Cinta Epson LX-300 "/>
      <sheetName val="Cintas Maquina Escribir Panason"/>
      <sheetName val="Cintas Para Calculadora"/>
      <sheetName val="Desinfectante Lysol"/>
      <sheetName val="Dispensador de Cinta Adhesiva "/>
      <sheetName val="Dispensadores Cinta Adhesiva"/>
      <sheetName val="DVD Doble Capa"/>
      <sheetName val="DYMO lABELING TAPE 1-2X23"/>
      <sheetName val="DVD  DVD DVD"/>
      <sheetName val="Encuadernadora"/>
      <sheetName val="Espirales P. Encuadernar 19MM"/>
      <sheetName val="Espirales P. Encuad.3-8"/>
      <sheetName val="Espirales P. Encuad.10"/>
      <sheetName val="Espirales P. Encuad.1-2"/>
      <sheetName val="Espirales P. Encuad.5-16"/>
      <sheetName val="Espirales p.Encuad.NO.8"/>
      <sheetName val="Etiquetas p.laser 1x2-5,8 300L"/>
      <sheetName val="Espuma Tuff Stuff"/>
      <sheetName val="  Felpas Azules  "/>
      <sheetName val=" Felpas Roja "/>
      <sheetName val=" Felpas Negras"/>
      <sheetName val="Folder Acordeon 8.5x11 "/>
      <sheetName val="Grapas Stanley  Bostich 1-2"/>
      <sheetName val="Grapadoras Grande"/>
      <sheetName val="Grapadoras para revista"/>
      <sheetName val="Grapadoras Standar"/>
      <sheetName val="Grapas 1x4 BOSTITCH 6mm "/>
      <sheetName val="Grapas 23-13"/>
      <sheetName val="Grapas Bostith 15-16 "/>
      <sheetName val="Grapas Bostith 13-16"/>
      <sheetName val="Grapas 1-2 Bostich"/>
      <sheetName val="Grapas 3-8 Bostith"/>
      <sheetName val="Grapas 5x8 Bostich 15mm"/>
      <sheetName val="Grapas Cartridgesx500 staples"/>
      <sheetName val="Grapas de 1x2 Bostich 12 mm"/>
      <sheetName val="Grapas  de 9x20"/>
      <sheetName val="Grapas Refill Staple 410802"/>
      <sheetName val="Label para Sobres "/>
      <sheetName val="Label Para Folders"/>
      <sheetName val="Label de Seguridad P.Libros "/>
      <sheetName val="Label para CD"/>
      <sheetName val="Label Para Folders 812x11"/>
      <sheetName val="Libro Record"/>
      <sheetName val="Libretas Rayadas full color 5x8"/>
      <sheetName val="Libretas Rayadas F.COLOR 8.5X11"/>
      <sheetName val="Libretas Rayadas"/>
      <sheetName val="Limpiador de Pizarra"/>
      <sheetName val="Papel Bond 16 812x11"/>
      <sheetName val="Papel Bond 20 25 x 38)"/>
      <sheetName val="Papel Bond 20 22x34"/>
      <sheetName val="Papel Bond 20 812x11 (2)"/>
      <sheetName val="Papel Bond 20 812x11"/>
      <sheetName val="Papel Bond 812x13"/>
      <sheetName val="Papel Forma Conti. 9.5x5.5 3p"/>
      <sheetName val="Papel Bond  11X17"/>
      <sheetName val="Papel Bond 812x14"/>
      <sheetName val="Papel Adhesivo 17 x 22"/>
      <sheetName val="Papel Cromocote 26X40"/>
      <sheetName val="Cartulina Satinada"/>
      <sheetName val="Papel Cartonite 26x40"/>
      <sheetName val="Resma Cartulina Hilo 26x40"/>
      <sheetName val="Papel Cartulina Hilo Pli. 26x40"/>
      <sheetName val="Papel de Carbon"/>
      <sheetName val="Papel de Fax Rollo"/>
      <sheetName val="Papel Hilo Blanco 812x11 "/>
      <sheetName val="Papel Hilo Crema 812x11"/>
      <sheetName val="Papel Timbrado 8.5x11"/>
      <sheetName val="Papel Leghert 22x34"/>
      <sheetName val="Papel Legybert 72 28x34"/>
      <sheetName val="Papel Vegetal 26x40"/>
      <sheetName val="Papel Opalina 22X34"/>
      <sheetName val="Papel Opalina Blanca 26x40"/>
      <sheetName val="Papel Satinado 115 26x40 "/>
      <sheetName val="Papel Satinado 100 26 x 40"/>
      <sheetName val="Papel Satinado Mat.120  26x 40 "/>
      <sheetName val="Papel Satinado 80 26x 40"/>
      <sheetName val="Papel Bond 20 22x35"/>
      <sheetName val="Papel bond 20 26x40"/>
      <sheetName val="Papel NCR Original 22x34 "/>
      <sheetName val="Papel NCR Intermedio 22x34"/>
      <sheetName val="Papel NCR Final 22x34 "/>
      <sheetName val="Papel Opalina Crema 26x40"/>
      <sheetName val="Papel Satinado 100 25x38"/>
      <sheetName val="Papel Satinado 80 25x38"/>
      <sheetName val="Perforadoras de 03 Hoyos "/>
      <sheetName val="Perforadoras de 02 Hoyos"/>
      <sheetName val="Pestañas de Pendaflex"/>
      <sheetName val="Pegamento UHU Barra "/>
      <sheetName val="Porta Revista"/>
      <sheetName val="Porta Tarjeta "/>
      <sheetName val="Porta Clip"/>
      <sheetName val="Portadas P. Encuadernar"/>
      <sheetName val="Porta lapiz T. Vaso "/>
      <sheetName val="Porta lapiz Tubular ."/>
      <sheetName val="Protectores  Hojas "/>
      <sheetName val="Control Wireless Punteros"/>
      <sheetName val="Pin Comite de Etica"/>
      <sheetName val="Pin Institucional"/>
      <sheetName val="Pilas duracell"/>
      <sheetName val="Pantalla de Proyeccion"/>
      <sheetName val="Pizarra 24x36 corcho de Madera"/>
      <sheetName val="Porta Gafetes plastico"/>
      <sheetName val="Porta Carnet "/>
      <sheetName val="Postick Amarillo"/>
      <sheetName val="Roll-up con Bajante"/>
      <sheetName val="Reglas Rigidas"/>
      <sheetName val="Rollo de Papel Kraft 24 Pulg."/>
      <sheetName val="Rollo de Papel Kraft"/>
      <sheetName val="Rollos Papel Sumadora Grande"/>
      <sheetName val="Reforzadores de hojas"/>
      <sheetName val="Rollos Papel Sumadora Peq."/>
      <sheetName val="Sello Pretintado Rectangular"/>
      <sheetName val="Sellos Institucionales"/>
      <sheetName val="Sello Pretintado Redondo"/>
      <sheetName val="Saca Punta de Mano"/>
      <sheetName val="Saca Punta Electric"/>
      <sheetName val="Saca Grapa Grande "/>
      <sheetName val="Saca Grapas"/>
      <sheetName val="Separadores Carpetas"/>
      <sheetName val="Sobres en Blanco de Cartas"/>
      <sheetName val="Sobres Manila 8.2 x 13"/>
      <sheetName val="Sobre Manila Tipo Placa"/>
      <sheetName val="Sobres Manila 8.2 x14"/>
      <sheetName val="Sobres en Hilo Presentacion"/>
      <sheetName val="Sobres en Hilo Blanco"/>
      <sheetName val="Sobres en Hilo Crem 5 1.4x7 1.4"/>
      <sheetName val="Sobres en Hilo 5x7"/>
      <sheetName val="Sobres Manila 5x8"/>
      <sheetName val="Sobres Manila 8.2 x 11"/>
      <sheetName val="Sobres en Hilo 6x9"/>
      <sheetName val="Sobres Manila 6 .2 x 9"/>
      <sheetName val="Urnas Transparentes"/>
      <sheetName val="Sobres Timbrados No. 10"/>
      <sheetName val="Tarjeta Pan de Oro 4x5"/>
      <sheetName val="Torre Porta CD"/>
      <sheetName val="Yoyos Para Carnet "/>
      <sheetName val="Trituradora de Ppapel"/>
      <sheetName val="Tijera de Forma Festone"/>
      <sheetName val="Tablillas Plasticas 8,5x11"/>
      <sheetName val="Tijera "/>
      <sheetName val="Tijeras"/>
      <sheetName val="Toner Fax UX 5CR"/>
      <sheetName val="Toner HP 6000A"/>
      <sheetName val="Toner HP 6001A"/>
      <sheetName val="Toner HP 6002A "/>
      <sheetName val="Toner HP 6002A"/>
      <sheetName val="Toner HP 6003A"/>
      <sheetName val="Toner HP  Amarillo Q7582"/>
      <sheetName val="Toner HP AZUL Q7581"/>
      <sheetName val="Toner HP - Azul Q7581"/>
      <sheetName val="Toner HP -Negra Q6470"/>
      <sheetName val="Toner HP - Rosado Q7583"/>
      <sheetName val="Toner HP- 42X 5942X"/>
      <sheetName val="Toner Ricoh 1130D"/>
      <sheetName val="Toner  Ricoh 3110D"/>
      <sheetName val="Toner T-3520"/>
      <sheetName val="Toner Ricoh 6110D"/>
      <sheetName val="Toner HP-540"/>
      <sheetName val="Toner HP-541"/>
      <sheetName val="Toner HP-542"/>
      <sheetName val="Toner HP-543"/>
      <sheetName val="Toner HP-285"/>
      <sheetName val="Toner HP-435"/>
      <sheetName val="Toner HP-505"/>
      <sheetName val="Toner HP-4900 "/>
      <sheetName val="Toner HP-4901"/>
      <sheetName val="Toner HP-4902 Negra"/>
      <sheetName val="Toner HP-4903 Azul"/>
      <sheetName val="Toner HP-4904 Magenta"/>
      <sheetName val="Toner HP-4905 Amarillo"/>
      <sheetName val="Toner HP-653 Negra"/>
      <sheetName val="Toner HP-656 Colores"/>
      <sheetName val="Toner HP-1125"/>
      <sheetName val="Toner HP-049 Negra"/>
      <sheetName val="Toner HP-050 Azul"/>
      <sheetName val="Toner HP-051 Magenta"/>
      <sheetName val="Toner Xerox Azul 106R02760"/>
      <sheetName val="Toner Xerox Magenta106R02761"/>
      <sheetName val="Toner Xerox Amarillo106R02762"/>
      <sheetName val="Toner Xerox Negro 106R02763"/>
      <sheetName val="Toner HP-052 Amarilla"/>
      <sheetName val="Toner HP-400 Negra"/>
      <sheetName val="Toner HP-401 Azul"/>
      <sheetName val="Toner HP-402 Amarillo "/>
      <sheetName val="Toner HP-403 Magenta"/>
      <sheetName val="Toner HP-CE410A Negro"/>
      <sheetName val="Toner HP-CE411A Cyan"/>
      <sheetName val="Toner HP-CE412A Amarillo"/>
      <sheetName val="Toner HP-CE413A Magenta"/>
      <sheetName val="Toner HP-210 Negro"/>
      <sheetName val="Toner HP-211 Azul"/>
      <sheetName val="Toner HP-212 Amarillo"/>
      <sheetName val="Toner HP-213 Magenta"/>
      <sheetName val="Memoria USB 32 GB"/>
      <sheetName val="Memoria USB 8 GB"/>
      <sheetName val="Memoria USB 16GB"/>
      <sheetName val="Mesa de Reuniones"/>
      <sheetName val="Memorias  USB"/>
      <sheetName val="Mouse USB"/>
      <sheetName val="Mural de Pared"/>
      <sheetName val="Nevera ejecutiva 4.2"/>
      <sheetName val="Numerador - Foliador"/>
      <sheetName val="Toner Ricoh 841813 Negro"/>
      <sheetName val="Toner Ricoh 841814 Amarillo"/>
      <sheetName val="Toner Ricoh Magenta 841815"/>
      <sheetName val="Tarjeta de Proximidad"/>
      <sheetName val="Toner Ricoh Azul 841816"/>
      <sheetName val="Bultos de propileno"/>
      <sheetName val="Chupones Maquina Riobi"/>
      <sheetName val="Solucion de Fuente ABZ"/>
      <sheetName val="Solucion de Fuente Liberty"/>
      <sheetName val="Repuesto P. Bisturi"/>
      <sheetName val="Sutituto de Alcohol "/>
      <sheetName val="ALCOHOL"/>
      <sheetName val="Hand Cleaner"/>
      <sheetName val="Metering Roller Cleaner"/>
      <sheetName val="Cuchilla Lavador Riobi"/>
      <sheetName val="Alcohol Limpieza Impresora"/>
      <sheetName val="Silicone Liquido 500 ML."/>
      <sheetName val="BARRA DE SILICON GRUESA"/>
      <sheetName val="BARRA DE SILICON FINA"/>
      <sheetName val="Tinta Gotero Color Azul"/>
      <sheetName val="Dispensador de Jabon Liquido"/>
      <sheetName val="Fardo Agua Paneta Azul "/>
      <sheetName val="Pinespuma west"/>
      <sheetName val="Tinta Gotero para Sello "/>
      <sheetName val="Papel Toalla Scott"/>
      <sheetName val="Desinfectante en spray Beep"/>
      <sheetName val="Bandejas de metal con alfombras"/>
      <sheetName val="DESINFECTANTE PARA ALFOMBRAS"/>
      <sheetName val="ALFOMBRAS EN TELA TIPO TOALLA"/>
      <sheetName val="ALFOMBRAS EN TELA  BASE DE GOMA"/>
      <sheetName val="MASCARILLA QUIRURGICAS"/>
      <sheetName val="FARDO DE AGUA CASSD"/>
      <sheetName val="PINZAS TRUPER 10PEX"/>
      <sheetName val="PORTA CANDADO"/>
      <sheetName val="LLAVE TRUPER"/>
      <sheetName val="CANDADO C17020"/>
      <sheetName val="ALICATE TRUPER"/>
      <sheetName val="PISTOLA TRUPER P. M."/>
      <sheetName val="CINTA TRUPER FH 5M"/>
      <sheetName val="CUÑA PARA PUERTGA"/>
      <sheetName val="CINTA O D 50X"/>
      <sheetName val="TAPE VERDE"/>
      <sheetName val="CAPA PARA AGUA"/>
      <sheetName val="ALICATE TRUPER 8&quot;"/>
      <sheetName val="PORTA HERRAMIENTA F603311"/>
      <sheetName val="TARUGO VERDE 1 1 2"/>
      <sheetName val="COUNT FRAM 355 ML"/>
      <sheetName val="DESTORNILLADOR DE ESTRIAS 4&quot;"/>
      <sheetName val="DESTORNILLADOR PLANOP 4&quot;"/>
      <sheetName val="DESTORNILLADOR NIPON 8X8"/>
      <sheetName val="DESTORNILLADOR DE ESTRIA"/>
      <sheetName val="DESTORNILLADOR DE ESTRIAS DG316"/>
      <sheetName val="TEFLON DE 3-4 15MT"/>
      <sheetName val="CODO PVC"/>
      <sheetName val="DESTORNILLADOR DE ESTRIAS 13-18"/>
      <sheetName val="PINZA TRUPER 7 &quot;"/>
      <sheetName val="CINTA PLOMERO DE 25 PIES"/>
      <sheetName val="COUPLING DE PRESION 34 "/>
      <sheetName val="TEE PVC"/>
      <sheetName val="CEMENTO PVC SM 248"/>
      <sheetName val="TEFLON DE 3-4 X6"/>
      <sheetName val="PEGE TP877 19"/>
      <sheetName val="MOTA ANTI GOTA"/>
      <sheetName val="LONA NARANJA 8X10"/>
      <sheetName val="THINNER TH500"/>
      <sheetName val="PINTURA SEMIGLOS BLANCO 00 5-1"/>
      <sheetName val="PINTURA SEMI GLOS BLANCO 962 5-"/>
      <sheetName val="PINTURA TROPICAL CONT. 5-1"/>
      <sheetName val="PINTURA ANBIEN SEMI GLOS GALON"/>
      <sheetName val="PINTURA ICE CREAM 965"/>
      <sheetName val="DISCO C 41 2X1MM"/>
      <sheetName val="BROCHA NEGRA 4 PULGADAS"/>
      <sheetName val="BROCHA BLANCA 1 1-2 PULGADAS"/>
      <sheetName val="MASILLA DE SHEET ROK"/>
      <sheetName val="ADAPTADOR H 402 3-8"/>
      <sheetName val="REDUCCION DE 3 A 4 "/>
      <sheetName val="REGLETA ELECT. CON PROT.+PUERTO"/>
      <sheetName val="SUAPER DE ALGODON"/>
      <sheetName val="DETERGENTE EN POLVO 900 GRAMOS"/>
      <sheetName val="GEL ANTIBACTERIAL GALON"/>
      <sheetName val="GEL ANTIBACTERIAL MEDIO GALON"/>
      <sheetName val="LIMPIA VIDRIO CON GOMA"/>
      <sheetName val="GUANTES DE LATEX"/>
      <sheetName val="BRILLOS DE ALAMNBRE"/>
      <sheetName val="BRILLO VERDE PARA FREGAR"/>
      <sheetName val="CAFE SANTO DOMINGO"/>
      <sheetName val="CEPILLOS DE PARED"/>
      <sheetName val="CLORO GALON"/>
      <sheetName val="DESINFECTANTE 128 ONZ.GALON"/>
      <sheetName val="DESINFECTANTE FAROLA"/>
      <sheetName val="DETERGENTE EN POLVO 900 GRS."/>
      <sheetName val="ESCOBAS DE NYLON"/>
      <sheetName val="FOSFOROS"/>
      <sheetName val="FUNDA DE BASUSRA GRANDE55 GLS."/>
      <sheetName val="FUNDA DE BASURA MEDIANA 24X30"/>
      <sheetName val="FUNDA DE BASURA PEQUEÑA 18X22"/>
      <sheetName val="GUANTES DE GOMA"/>
      <sheetName val="JABON LIQUIDO PARA LAS MANOS"/>
      <sheetName val="LIMPIADOR DE CERAMICA"/>
      <sheetName val="LIMPIADOR DE CRISTALES"/>
      <sheetName val="LIMPIADOR DE PLATOS"/>
      <sheetName val="PAPEL DE BAÑO JUMBO"/>
      <sheetName val="PAPEL TOALLA SCOT"/>
      <sheetName val="AZUCAR REFINO 5 LIBRAS"/>
      <sheetName val="SERVILLETAS"/>
      <sheetName val="VASOS CONOS DESECHABLES 4.5 ONZ"/>
      <sheetName val="VASOS PLASTICO 10 ONZ.501"/>
      <sheetName val="VASOS PLASTICOS 7 ONZ. "/>
      <sheetName val="ZAFACONES DE 20 BRABANTIA"/>
      <sheetName val="ZAFACONES DE 7 GALONES"/>
      <sheetName val="VASOS DE CARTON CAFE 3 ONZ.50 "/>
      <sheetName val="LIBRO MANUAL DE ADM.FINACIER. I"/>
      <sheetName val="LIBRO MANUAL ADM. FINACIER. II"/>
      <sheetName val="LIBRO MANUAL ADM. FINACIER. III"/>
      <sheetName val="CAPACITOR 5 MFD"/>
      <sheetName val="CAPACITOR DE 60+5"/>
      <sheetName val="BARILLAS DE PLATA PARA SOLDAR"/>
      <sheetName val="Toner HP-052 (2)"/>
      <sheetName val="Hoja3"/>
    </sheetNames>
    <sheetDataSet>
      <sheetData sheetId="0">
        <row r="2">
          <cell r="C2" t="str">
            <v>DEPTO . PLANIFICACION</v>
          </cell>
        </row>
        <row r="3">
          <cell r="C3" t="str">
            <v>DEPTO. ACADEMICO</v>
          </cell>
        </row>
        <row r="4">
          <cell r="C4" t="str">
            <v>DEPTO. COMPRAS</v>
          </cell>
        </row>
        <row r="5">
          <cell r="C5" t="str">
            <v>DEPTO. INVESTIGACIONES</v>
          </cell>
        </row>
        <row r="6">
          <cell r="C6" t="str">
            <v>DIRECCION GENERAL</v>
          </cell>
        </row>
        <row r="7">
          <cell r="C7" t="str">
            <v>DIV. EDICION Y PUBLICACIONES</v>
          </cell>
        </row>
        <row r="8">
          <cell r="C8" t="str">
            <v>DEPTO DE MANTENIMIENTO Y SERVICIOS GRAL.</v>
          </cell>
        </row>
        <row r="9">
          <cell r="C9" t="str">
            <v xml:space="preserve">DIVI. DESARROLLO CURRICULAR </v>
          </cell>
        </row>
        <row r="10">
          <cell r="C10" t="str">
            <v xml:space="preserve">DIVI. FINANCIERA </v>
          </cell>
        </row>
        <row r="11">
          <cell r="C11" t="str">
            <v>DIV. INFORMATICA</v>
          </cell>
        </row>
        <row r="12">
          <cell r="C12" t="str">
            <v>DIV. GESTION Y ADM. ACADEMICA</v>
          </cell>
        </row>
        <row r="13">
          <cell r="C13" t="str">
            <v>DIV. DE INVESTIGACION</v>
          </cell>
        </row>
        <row r="14">
          <cell r="C14" t="str">
            <v xml:space="preserve">DIVI. RECURSOS HUMANOS </v>
          </cell>
        </row>
        <row r="15">
          <cell r="C15" t="str">
            <v xml:space="preserve">DIVI. FINANCIERA </v>
          </cell>
        </row>
        <row r="16">
          <cell r="C16" t="str">
            <v>DEPTO. RELACIONES PUBLICAS</v>
          </cell>
        </row>
        <row r="17">
          <cell r="C17" t="str">
            <v>DEPTO. ADMINISTRATIVO</v>
          </cell>
        </row>
        <row r="18">
          <cell r="C18" t="str">
            <v>DEPTO. DE ADMISION</v>
          </cell>
        </row>
        <row r="19">
          <cell r="C19" t="str">
            <v>CENTRO DE DOCUMENTACION</v>
          </cell>
        </row>
        <row r="20">
          <cell r="C20" t="str">
            <v>UNIDAD DE REPODUCCION</v>
          </cell>
        </row>
        <row r="24">
          <cell r="C24" t="str">
            <v>UNIDADES</v>
          </cell>
        </row>
        <row r="25">
          <cell r="C25" t="str">
            <v>CAJAS</v>
          </cell>
        </row>
        <row r="26">
          <cell r="C26" t="str">
            <v>RESMA</v>
          </cell>
        </row>
        <row r="27">
          <cell r="C27" t="str">
            <v>PLIEGOS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H12">
            <v>4</v>
          </cell>
        </row>
      </sheetData>
      <sheetData sheetId="8">
        <row r="12">
          <cell r="H12">
            <v>34</v>
          </cell>
        </row>
      </sheetData>
      <sheetData sheetId="9">
        <row r="12">
          <cell r="H12">
            <v>139</v>
          </cell>
        </row>
      </sheetData>
      <sheetData sheetId="10"/>
      <sheetData sheetId="11"/>
      <sheetData sheetId="12"/>
      <sheetData sheetId="13"/>
      <sheetData sheetId="14">
        <row r="12">
          <cell r="H12">
            <v>64</v>
          </cell>
        </row>
      </sheetData>
      <sheetData sheetId="15">
        <row r="12">
          <cell r="H12">
            <v>244</v>
          </cell>
        </row>
      </sheetData>
      <sheetData sheetId="16">
        <row r="12">
          <cell r="H12">
            <v>704</v>
          </cell>
        </row>
      </sheetData>
      <sheetData sheetId="17">
        <row r="12">
          <cell r="H12">
            <v>46</v>
          </cell>
        </row>
      </sheetData>
      <sheetData sheetId="18"/>
      <sheetData sheetId="19">
        <row r="12">
          <cell r="H12">
            <v>85</v>
          </cell>
        </row>
      </sheetData>
      <sheetData sheetId="20"/>
      <sheetData sheetId="21"/>
      <sheetData sheetId="22"/>
      <sheetData sheetId="23"/>
      <sheetData sheetId="24"/>
      <sheetData sheetId="25">
        <row r="12">
          <cell r="H12">
            <v>0</v>
          </cell>
        </row>
      </sheetData>
      <sheetData sheetId="26">
        <row r="12">
          <cell r="H12">
            <v>44</v>
          </cell>
        </row>
      </sheetData>
      <sheetData sheetId="27">
        <row r="12">
          <cell r="H12">
            <v>59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2">
          <cell r="H12">
            <v>58</v>
          </cell>
        </row>
      </sheetData>
      <sheetData sheetId="44"/>
      <sheetData sheetId="45">
        <row r="12">
          <cell r="H12">
            <v>2018</v>
          </cell>
        </row>
      </sheetData>
      <sheetData sheetId="46">
        <row r="12">
          <cell r="H12">
            <v>441</v>
          </cell>
        </row>
      </sheetData>
      <sheetData sheetId="47">
        <row r="12">
          <cell r="H12">
            <v>29</v>
          </cell>
        </row>
      </sheetData>
      <sheetData sheetId="48"/>
      <sheetData sheetId="49"/>
      <sheetData sheetId="50">
        <row r="12">
          <cell r="H12">
            <v>585</v>
          </cell>
        </row>
      </sheetData>
      <sheetData sheetId="51"/>
      <sheetData sheetId="52"/>
      <sheetData sheetId="53">
        <row r="12">
          <cell r="H12">
            <v>1560</v>
          </cell>
        </row>
      </sheetData>
      <sheetData sheetId="54"/>
      <sheetData sheetId="55"/>
      <sheetData sheetId="56"/>
      <sheetData sheetId="57">
        <row r="12">
          <cell r="H12">
            <v>394</v>
          </cell>
        </row>
      </sheetData>
      <sheetData sheetId="58"/>
      <sheetData sheetId="59">
        <row r="12">
          <cell r="H12">
            <v>123</v>
          </cell>
        </row>
      </sheetData>
      <sheetData sheetId="60"/>
      <sheetData sheetId="61">
        <row r="12">
          <cell r="H12">
            <v>194</v>
          </cell>
        </row>
      </sheetData>
      <sheetData sheetId="62">
        <row r="12">
          <cell r="H12">
            <v>133</v>
          </cell>
        </row>
      </sheetData>
      <sheetData sheetId="63">
        <row r="12">
          <cell r="H12">
            <v>52</v>
          </cell>
        </row>
      </sheetData>
      <sheetData sheetId="64"/>
      <sheetData sheetId="65"/>
      <sheetData sheetId="66"/>
      <sheetData sheetId="67">
        <row r="12">
          <cell r="H12">
            <v>0</v>
          </cell>
        </row>
      </sheetData>
      <sheetData sheetId="68">
        <row r="12">
          <cell r="H12">
            <v>1</v>
          </cell>
        </row>
      </sheetData>
      <sheetData sheetId="69">
        <row r="12">
          <cell r="H12">
            <v>29</v>
          </cell>
        </row>
      </sheetData>
      <sheetData sheetId="70">
        <row r="12">
          <cell r="H12">
            <v>16</v>
          </cell>
        </row>
      </sheetData>
      <sheetData sheetId="71"/>
      <sheetData sheetId="72"/>
      <sheetData sheetId="73"/>
      <sheetData sheetId="74">
        <row r="12">
          <cell r="H12">
            <v>51</v>
          </cell>
        </row>
      </sheetData>
      <sheetData sheetId="75">
        <row r="12">
          <cell r="H12">
            <v>99</v>
          </cell>
        </row>
      </sheetData>
      <sheetData sheetId="76">
        <row r="12">
          <cell r="H12">
            <v>19</v>
          </cell>
        </row>
      </sheetData>
      <sheetData sheetId="77"/>
      <sheetData sheetId="78"/>
      <sheetData sheetId="79">
        <row r="12">
          <cell r="H12">
            <v>43</v>
          </cell>
        </row>
      </sheetData>
      <sheetData sheetId="80">
        <row r="12">
          <cell r="H12">
            <v>1</v>
          </cell>
        </row>
      </sheetData>
      <sheetData sheetId="81">
        <row r="12">
          <cell r="H12">
            <v>27</v>
          </cell>
        </row>
      </sheetData>
      <sheetData sheetId="82"/>
      <sheetData sheetId="83"/>
      <sheetData sheetId="84"/>
      <sheetData sheetId="85"/>
      <sheetData sheetId="86"/>
      <sheetData sheetId="87">
        <row r="12">
          <cell r="H12">
            <v>45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2">
          <cell r="H12">
            <v>24</v>
          </cell>
        </row>
      </sheetData>
      <sheetData sheetId="99">
        <row r="12">
          <cell r="H12">
            <v>84</v>
          </cell>
        </row>
      </sheetData>
      <sheetData sheetId="100">
        <row r="12">
          <cell r="H12">
            <v>42</v>
          </cell>
        </row>
      </sheetData>
      <sheetData sheetId="101"/>
      <sheetData sheetId="102"/>
      <sheetData sheetId="103">
        <row r="12">
          <cell r="H12">
            <v>84</v>
          </cell>
        </row>
      </sheetData>
      <sheetData sheetId="104">
        <row r="12">
          <cell r="H12">
            <v>78</v>
          </cell>
        </row>
      </sheetData>
      <sheetData sheetId="105">
        <row r="12">
          <cell r="H12">
            <v>512</v>
          </cell>
        </row>
      </sheetData>
      <sheetData sheetId="106"/>
      <sheetData sheetId="107"/>
      <sheetData sheetId="108"/>
      <sheetData sheetId="109"/>
      <sheetData sheetId="110">
        <row r="12">
          <cell r="H12">
            <v>31</v>
          </cell>
        </row>
      </sheetData>
      <sheetData sheetId="111">
        <row r="12">
          <cell r="H12">
            <v>28</v>
          </cell>
        </row>
      </sheetData>
      <sheetData sheetId="112"/>
      <sheetData sheetId="113"/>
      <sheetData sheetId="114"/>
      <sheetData sheetId="115">
        <row r="12">
          <cell r="H12">
            <v>28</v>
          </cell>
        </row>
      </sheetData>
      <sheetData sheetId="116">
        <row r="12">
          <cell r="H12">
            <v>31</v>
          </cell>
        </row>
      </sheetData>
      <sheetData sheetId="117">
        <row r="12">
          <cell r="H12">
            <v>29</v>
          </cell>
        </row>
      </sheetData>
      <sheetData sheetId="118">
        <row r="12">
          <cell r="H12">
            <v>1</v>
          </cell>
        </row>
      </sheetData>
      <sheetData sheetId="119"/>
      <sheetData sheetId="120"/>
      <sheetData sheetId="121">
        <row r="12">
          <cell r="H12">
            <v>0</v>
          </cell>
        </row>
      </sheetData>
      <sheetData sheetId="122">
        <row r="12">
          <cell r="H12">
            <v>35</v>
          </cell>
        </row>
      </sheetData>
      <sheetData sheetId="123"/>
      <sheetData sheetId="124"/>
      <sheetData sheetId="125">
        <row r="12">
          <cell r="H12">
            <v>6</v>
          </cell>
        </row>
      </sheetData>
      <sheetData sheetId="126"/>
      <sheetData sheetId="127"/>
      <sheetData sheetId="128"/>
      <sheetData sheetId="129"/>
      <sheetData sheetId="130"/>
      <sheetData sheetId="131">
        <row r="12">
          <cell r="H12">
            <v>52</v>
          </cell>
        </row>
      </sheetData>
      <sheetData sheetId="132">
        <row r="12">
          <cell r="H12">
            <v>26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2">
          <cell r="H12">
            <v>14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2">
          <cell r="H12">
            <v>0</v>
          </cell>
        </row>
      </sheetData>
      <sheetData sheetId="167"/>
      <sheetData sheetId="168"/>
      <sheetData sheetId="169"/>
      <sheetData sheetId="170">
        <row r="12">
          <cell r="H12">
            <v>31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2">
          <cell r="H12">
            <v>10</v>
          </cell>
        </row>
      </sheetData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12">
          <cell r="H12">
            <v>3921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2">
          <cell r="H12">
            <v>1862</v>
          </cell>
        </row>
      </sheetData>
      <sheetData sheetId="213"/>
      <sheetData sheetId="214"/>
      <sheetData sheetId="215">
        <row r="12">
          <cell r="H12">
            <v>0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>
        <row r="12">
          <cell r="H12">
            <v>1</v>
          </cell>
        </row>
      </sheetData>
      <sheetData sheetId="228"/>
      <sheetData sheetId="229">
        <row r="12">
          <cell r="H12">
            <v>0</v>
          </cell>
        </row>
      </sheetData>
      <sheetData sheetId="230"/>
      <sheetData sheetId="231">
        <row r="12">
          <cell r="H12">
            <v>2</v>
          </cell>
        </row>
      </sheetData>
      <sheetData sheetId="232">
        <row r="12">
          <cell r="H12">
            <v>0</v>
          </cell>
        </row>
      </sheetData>
      <sheetData sheetId="233"/>
      <sheetData sheetId="234"/>
      <sheetData sheetId="235">
        <row r="12">
          <cell r="H12">
            <v>0</v>
          </cell>
        </row>
      </sheetData>
      <sheetData sheetId="236">
        <row r="12">
          <cell r="H12">
            <v>3</v>
          </cell>
        </row>
      </sheetData>
      <sheetData sheetId="237">
        <row r="12">
          <cell r="H12">
            <v>0</v>
          </cell>
        </row>
      </sheetData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821"/>
  <sheetViews>
    <sheetView tabSelected="1" topLeftCell="B681" zoomScale="40" zoomScaleNormal="40" zoomScaleSheetLayoutView="250" zoomScalePageLayoutView="130" workbookViewId="0">
      <selection activeCell="L780" sqref="L780"/>
    </sheetView>
  </sheetViews>
  <sheetFormatPr baseColWidth="10" defaultRowHeight="15" x14ac:dyDescent="0.25"/>
  <cols>
    <col min="1" max="1" width="26.7109375" style="107" customWidth="1"/>
    <col min="2" max="2" width="28" style="36" customWidth="1"/>
    <col min="3" max="3" width="102.42578125" style="1" bestFit="1" customWidth="1"/>
    <col min="4" max="4" width="27.7109375" style="33" bestFit="1" customWidth="1"/>
    <col min="5" max="5" width="21.28515625" style="33" bestFit="1" customWidth="1"/>
    <col min="6" max="6" width="37.28515625" style="33" customWidth="1"/>
    <col min="7" max="7" width="44.5703125" style="33" customWidth="1"/>
    <col min="8" max="8" width="39.140625" style="33" customWidth="1"/>
    <col min="9" max="9" width="41.7109375" style="33" customWidth="1"/>
    <col min="10" max="10" width="38.7109375" bestFit="1" customWidth="1"/>
    <col min="11" max="11" width="15.28515625" bestFit="1" customWidth="1"/>
    <col min="12" max="12" width="21.28515625" customWidth="1"/>
    <col min="13" max="13" width="33.42578125" customWidth="1"/>
  </cols>
  <sheetData>
    <row r="1" spans="1:11" s="36" customFormat="1" x14ac:dyDescent="0.25">
      <c r="A1" s="107"/>
      <c r="C1" s="1"/>
      <c r="D1" s="33"/>
      <c r="E1" s="33"/>
      <c r="F1" s="33"/>
      <c r="G1" s="33"/>
      <c r="H1" s="33"/>
      <c r="I1" s="33"/>
    </row>
    <row r="2" spans="1:11" s="36" customFormat="1" ht="26.25" customHeight="1" x14ac:dyDescent="0.45">
      <c r="A2" s="108"/>
      <c r="B2" s="46"/>
      <c r="C2" s="47"/>
      <c r="D2" s="108"/>
      <c r="E2" s="46"/>
      <c r="F2" s="47"/>
      <c r="G2" s="108"/>
      <c r="H2" s="108"/>
      <c r="I2" s="46"/>
      <c r="J2" s="47"/>
      <c r="K2" s="108"/>
    </row>
    <row r="3" spans="1:11" s="36" customFormat="1" ht="28.5" x14ac:dyDescent="0.45">
      <c r="A3" s="108"/>
      <c r="B3" s="46"/>
      <c r="C3" s="47"/>
      <c r="D3" s="48"/>
      <c r="E3" s="48"/>
      <c r="F3" s="48"/>
      <c r="G3" s="48"/>
      <c r="H3" s="48"/>
      <c r="I3" s="48"/>
      <c r="J3" s="46"/>
      <c r="K3" s="46"/>
    </row>
    <row r="4" spans="1:11" s="36" customFormat="1" ht="28.5" x14ac:dyDescent="0.45">
      <c r="A4" s="108"/>
      <c r="B4" s="46"/>
      <c r="C4" s="47"/>
      <c r="D4" s="48"/>
      <c r="E4" s="48"/>
      <c r="F4" s="48"/>
      <c r="G4" s="48"/>
      <c r="H4" s="48"/>
      <c r="I4" s="48"/>
      <c r="J4" s="46"/>
      <c r="K4" s="46"/>
    </row>
    <row r="5" spans="1:11" s="36" customFormat="1" ht="28.5" x14ac:dyDescent="0.45">
      <c r="A5" s="109"/>
      <c r="B5" s="46"/>
      <c r="C5" s="46"/>
      <c r="D5" s="49"/>
      <c r="E5" s="49"/>
      <c r="F5" s="49"/>
      <c r="G5" s="49"/>
      <c r="H5" s="49"/>
      <c r="I5" s="49"/>
      <c r="J5" s="46"/>
      <c r="K5" s="46"/>
    </row>
    <row r="6" spans="1:11" ht="28.5" x14ac:dyDescent="0.45">
      <c r="A6" s="108"/>
      <c r="B6" s="46"/>
      <c r="C6" s="47"/>
      <c r="D6" s="50"/>
      <c r="E6" s="50"/>
      <c r="F6" s="50"/>
      <c r="G6" s="50"/>
      <c r="H6" s="50"/>
      <c r="I6" s="50"/>
      <c r="J6" s="46"/>
      <c r="K6" s="46"/>
    </row>
    <row r="7" spans="1:11" s="36" customFormat="1" ht="28.5" x14ac:dyDescent="0.45">
      <c r="A7" s="108"/>
      <c r="B7" s="46"/>
      <c r="C7" s="47"/>
      <c r="D7" s="50"/>
      <c r="E7" s="50"/>
      <c r="F7" s="50"/>
      <c r="G7" s="50"/>
      <c r="H7" s="50"/>
      <c r="I7" s="50"/>
      <c r="J7" s="46"/>
      <c r="K7" s="46"/>
    </row>
    <row r="8" spans="1:11" s="36" customFormat="1" ht="28.5" x14ac:dyDescent="0.45">
      <c r="A8" s="108"/>
      <c r="B8" s="154" t="s">
        <v>495</v>
      </c>
      <c r="C8" s="154"/>
      <c r="D8" s="50"/>
      <c r="E8" s="50"/>
      <c r="F8" s="50"/>
      <c r="G8" s="50"/>
      <c r="H8" s="152"/>
      <c r="I8" s="152"/>
      <c r="J8" s="46"/>
      <c r="K8" s="46"/>
    </row>
    <row r="9" spans="1:11" s="36" customFormat="1" ht="19.5" customHeight="1" x14ac:dyDescent="0.45">
      <c r="A9" s="108"/>
      <c r="B9" s="155" t="s">
        <v>748</v>
      </c>
      <c r="C9" s="155"/>
      <c r="D9" s="155"/>
      <c r="E9" s="155"/>
      <c r="F9" s="50"/>
      <c r="G9" s="50"/>
      <c r="H9" s="51"/>
      <c r="I9" s="51"/>
      <c r="J9" s="46"/>
      <c r="K9" s="46"/>
    </row>
    <row r="10" spans="1:11" ht="28.5" x14ac:dyDescent="0.45">
      <c r="A10" s="108"/>
      <c r="B10" s="46"/>
      <c r="C10" s="47"/>
      <c r="D10" s="48"/>
      <c r="E10" s="48"/>
      <c r="F10" s="52"/>
      <c r="G10" s="52"/>
      <c r="H10" s="52"/>
      <c r="I10" s="52"/>
      <c r="J10" s="46"/>
      <c r="K10" s="46"/>
    </row>
    <row r="11" spans="1:11" ht="111.75" customHeight="1" x14ac:dyDescent="0.45">
      <c r="A11" s="110" t="s">
        <v>544</v>
      </c>
      <c r="B11" s="53" t="s">
        <v>492</v>
      </c>
      <c r="C11" s="54" t="s">
        <v>493</v>
      </c>
      <c r="D11" s="54" t="s">
        <v>494</v>
      </c>
      <c r="E11" s="53" t="s">
        <v>504</v>
      </c>
      <c r="F11" s="53" t="s">
        <v>502</v>
      </c>
      <c r="G11" s="54" t="s">
        <v>498</v>
      </c>
      <c r="H11" s="55" t="s">
        <v>499</v>
      </c>
      <c r="I11" s="55" t="s">
        <v>503</v>
      </c>
      <c r="J11" s="56" t="s">
        <v>185</v>
      </c>
      <c r="K11" s="46"/>
    </row>
    <row r="12" spans="1:11" ht="28.5" x14ac:dyDescent="0.45">
      <c r="A12" s="106">
        <v>0</v>
      </c>
      <c r="B12" s="57">
        <v>44413</v>
      </c>
      <c r="C12" s="58" t="s">
        <v>155</v>
      </c>
      <c r="D12" s="59" t="s">
        <v>105</v>
      </c>
      <c r="E12" s="60">
        <v>0</v>
      </c>
      <c r="F12" s="61">
        <v>135</v>
      </c>
      <c r="G12" s="61">
        <f>0*F12</f>
        <v>0</v>
      </c>
      <c r="H12" s="61">
        <f>E12*F12*0</f>
        <v>0</v>
      </c>
      <c r="I12" s="62">
        <f t="shared" ref="I12:I154" si="0">E12*F12</f>
        <v>0</v>
      </c>
      <c r="J12" s="63">
        <f t="shared" ref="J12:J103" si="1">H12+I12</f>
        <v>0</v>
      </c>
      <c r="K12" s="46"/>
    </row>
    <row r="13" spans="1:11" s="36" customFormat="1" ht="28.5" x14ac:dyDescent="0.45">
      <c r="A13" s="106">
        <v>30</v>
      </c>
      <c r="B13" s="57">
        <v>44917</v>
      </c>
      <c r="C13" s="58" t="s">
        <v>155</v>
      </c>
      <c r="D13" s="59" t="s">
        <v>105</v>
      </c>
      <c r="E13" s="121">
        <v>0</v>
      </c>
      <c r="F13" s="61">
        <v>135</v>
      </c>
      <c r="G13" s="61">
        <f>0*F13</f>
        <v>0</v>
      </c>
      <c r="H13" s="61">
        <f>E13*F13*0</f>
        <v>0</v>
      </c>
      <c r="I13" s="62">
        <f>E13*F13</f>
        <v>0</v>
      </c>
      <c r="J13" s="128">
        <f>H13+I13</f>
        <v>0</v>
      </c>
      <c r="K13" s="46"/>
    </row>
    <row r="14" spans="1:11" s="36" customFormat="1" ht="28.5" x14ac:dyDescent="0.45">
      <c r="A14" s="106">
        <v>360</v>
      </c>
      <c r="B14" s="57">
        <v>44918</v>
      </c>
      <c r="C14" s="58" t="s">
        <v>155</v>
      </c>
      <c r="D14" s="59" t="s">
        <v>105</v>
      </c>
      <c r="E14" s="121">
        <v>0</v>
      </c>
      <c r="F14" s="61">
        <v>135</v>
      </c>
      <c r="G14" s="61">
        <f>0*F14</f>
        <v>0</v>
      </c>
      <c r="H14" s="61">
        <f>E14*F14*0</f>
        <v>0</v>
      </c>
      <c r="I14" s="62">
        <f>E14*F14</f>
        <v>0</v>
      </c>
      <c r="J14" s="128">
        <f>H14+I14</f>
        <v>0</v>
      </c>
      <c r="K14" s="46"/>
    </row>
    <row r="15" spans="1:11" s="36" customFormat="1" ht="28.5" x14ac:dyDescent="0.45">
      <c r="A15" s="106">
        <v>40</v>
      </c>
      <c r="B15" s="57">
        <v>44811</v>
      </c>
      <c r="C15" s="58" t="s">
        <v>582</v>
      </c>
      <c r="D15" s="59" t="s">
        <v>96</v>
      </c>
      <c r="E15" s="60">
        <v>0</v>
      </c>
      <c r="F15" s="61">
        <v>45</v>
      </c>
      <c r="G15" s="61">
        <f t="shared" ref="G15:G33" si="2">0*F15</f>
        <v>0</v>
      </c>
      <c r="H15" s="61">
        <f t="shared" ref="H15:H23" si="3">E15*F15*0</f>
        <v>0</v>
      </c>
      <c r="I15" s="62">
        <f t="shared" ref="I15:I29" si="4">E15*F15</f>
        <v>0</v>
      </c>
      <c r="J15" s="128">
        <f t="shared" ref="J15:J27" si="5">H15+I15</f>
        <v>0</v>
      </c>
      <c r="K15" s="46"/>
    </row>
    <row r="16" spans="1:11" s="36" customFormat="1" ht="28.5" x14ac:dyDescent="0.45">
      <c r="A16" s="106">
        <v>32</v>
      </c>
      <c r="B16" s="57">
        <v>44818</v>
      </c>
      <c r="C16" s="58" t="s">
        <v>582</v>
      </c>
      <c r="D16" s="59" t="s">
        <v>0</v>
      </c>
      <c r="E16" s="60">
        <v>0</v>
      </c>
      <c r="F16" s="61">
        <v>45</v>
      </c>
      <c r="G16" s="61">
        <f t="shared" si="2"/>
        <v>0</v>
      </c>
      <c r="H16" s="61">
        <f t="shared" si="3"/>
        <v>0</v>
      </c>
      <c r="I16" s="62">
        <f t="shared" si="4"/>
        <v>0</v>
      </c>
      <c r="J16" s="128">
        <f t="shared" si="5"/>
        <v>0</v>
      </c>
      <c r="K16" s="46"/>
    </row>
    <row r="17" spans="1:12" s="36" customFormat="1" ht="28.5" x14ac:dyDescent="0.45">
      <c r="A17" s="106">
        <v>40</v>
      </c>
      <c r="B17" s="57">
        <v>44830</v>
      </c>
      <c r="C17" s="58" t="s">
        <v>582</v>
      </c>
      <c r="D17" s="59" t="s">
        <v>0</v>
      </c>
      <c r="E17" s="60">
        <v>0</v>
      </c>
      <c r="F17" s="61">
        <v>45</v>
      </c>
      <c r="G17" s="61">
        <f t="shared" si="2"/>
        <v>0</v>
      </c>
      <c r="H17" s="61">
        <f t="shared" si="3"/>
        <v>0</v>
      </c>
      <c r="I17" s="62">
        <f t="shared" si="4"/>
        <v>0</v>
      </c>
      <c r="J17" s="128">
        <f t="shared" si="5"/>
        <v>0</v>
      </c>
      <c r="K17" s="46"/>
    </row>
    <row r="18" spans="1:12" s="36" customFormat="1" ht="28.5" x14ac:dyDescent="0.45">
      <c r="A18" s="106">
        <v>45</v>
      </c>
      <c r="B18" s="57">
        <v>44839</v>
      </c>
      <c r="C18" s="58" t="s">
        <v>582</v>
      </c>
      <c r="D18" s="59" t="s">
        <v>0</v>
      </c>
      <c r="E18" s="60">
        <v>0</v>
      </c>
      <c r="F18" s="61">
        <v>45</v>
      </c>
      <c r="G18" s="61">
        <f t="shared" si="2"/>
        <v>0</v>
      </c>
      <c r="H18" s="61">
        <f t="shared" si="3"/>
        <v>0</v>
      </c>
      <c r="I18" s="62">
        <f t="shared" si="4"/>
        <v>0</v>
      </c>
      <c r="J18" s="128">
        <f t="shared" si="5"/>
        <v>0</v>
      </c>
      <c r="K18" s="46"/>
    </row>
    <row r="19" spans="1:12" s="36" customFormat="1" ht="28.5" x14ac:dyDescent="0.45">
      <c r="A19" s="106">
        <v>40</v>
      </c>
      <c r="B19" s="57">
        <v>44846</v>
      </c>
      <c r="C19" s="58" t="s">
        <v>582</v>
      </c>
      <c r="D19" s="59" t="s">
        <v>0</v>
      </c>
      <c r="E19" s="60">
        <v>0</v>
      </c>
      <c r="F19" s="61">
        <v>45</v>
      </c>
      <c r="G19" s="61">
        <f t="shared" si="2"/>
        <v>0</v>
      </c>
      <c r="H19" s="61">
        <f t="shared" si="3"/>
        <v>0</v>
      </c>
      <c r="I19" s="62">
        <f t="shared" si="4"/>
        <v>0</v>
      </c>
      <c r="J19" s="128">
        <f t="shared" si="5"/>
        <v>0</v>
      </c>
      <c r="K19" s="46"/>
    </row>
    <row r="20" spans="1:12" s="36" customFormat="1" ht="28.5" x14ac:dyDescent="0.45">
      <c r="A20" s="106">
        <v>32</v>
      </c>
      <c r="B20" s="57">
        <v>44854</v>
      </c>
      <c r="C20" s="58" t="s">
        <v>582</v>
      </c>
      <c r="D20" s="59" t="s">
        <v>0</v>
      </c>
      <c r="E20" s="60">
        <v>0</v>
      </c>
      <c r="F20" s="61">
        <v>45</v>
      </c>
      <c r="G20" s="61">
        <f t="shared" si="2"/>
        <v>0</v>
      </c>
      <c r="H20" s="61">
        <f t="shared" si="3"/>
        <v>0</v>
      </c>
      <c r="I20" s="62">
        <f t="shared" si="4"/>
        <v>0</v>
      </c>
      <c r="J20" s="128">
        <f t="shared" si="5"/>
        <v>0</v>
      </c>
      <c r="K20" s="46"/>
    </row>
    <row r="21" spans="1:12" s="36" customFormat="1" ht="28.5" x14ac:dyDescent="0.45">
      <c r="A21" s="106">
        <v>40</v>
      </c>
      <c r="B21" s="57">
        <v>44861</v>
      </c>
      <c r="C21" s="58" t="s">
        <v>582</v>
      </c>
      <c r="D21" s="59" t="s">
        <v>0</v>
      </c>
      <c r="E21" s="60">
        <v>0</v>
      </c>
      <c r="F21" s="61">
        <v>45</v>
      </c>
      <c r="G21" s="61">
        <f t="shared" si="2"/>
        <v>0</v>
      </c>
      <c r="H21" s="61">
        <f t="shared" si="3"/>
        <v>0</v>
      </c>
      <c r="I21" s="62">
        <f t="shared" si="4"/>
        <v>0</v>
      </c>
      <c r="J21" s="128">
        <f t="shared" si="5"/>
        <v>0</v>
      </c>
      <c r="K21" s="46"/>
    </row>
    <row r="22" spans="1:12" s="36" customFormat="1" ht="28.5" x14ac:dyDescent="0.45">
      <c r="A22" s="106">
        <v>45</v>
      </c>
      <c r="B22" s="57">
        <v>44868</v>
      </c>
      <c r="C22" s="58" t="s">
        <v>582</v>
      </c>
      <c r="D22" s="59" t="s">
        <v>0</v>
      </c>
      <c r="E22" s="60">
        <v>0</v>
      </c>
      <c r="F22" s="61">
        <v>45</v>
      </c>
      <c r="G22" s="61">
        <f t="shared" si="2"/>
        <v>0</v>
      </c>
      <c r="H22" s="61">
        <f t="shared" si="3"/>
        <v>0</v>
      </c>
      <c r="I22" s="62">
        <f t="shared" si="4"/>
        <v>0</v>
      </c>
      <c r="J22" s="128">
        <f t="shared" si="5"/>
        <v>0</v>
      </c>
      <c r="K22" s="46"/>
    </row>
    <row r="23" spans="1:12" s="36" customFormat="1" ht="28.5" x14ac:dyDescent="0.45">
      <c r="A23" s="106">
        <v>45</v>
      </c>
      <c r="B23" s="57">
        <v>44879</v>
      </c>
      <c r="C23" s="58" t="s">
        <v>582</v>
      </c>
      <c r="D23" s="59" t="s">
        <v>0</v>
      </c>
      <c r="E23" s="60">
        <v>0</v>
      </c>
      <c r="F23" s="61">
        <v>45</v>
      </c>
      <c r="G23" s="61">
        <f t="shared" si="2"/>
        <v>0</v>
      </c>
      <c r="H23" s="61">
        <f t="shared" si="3"/>
        <v>0</v>
      </c>
      <c r="I23" s="62">
        <f t="shared" si="4"/>
        <v>0</v>
      </c>
      <c r="J23" s="128">
        <f t="shared" si="5"/>
        <v>0</v>
      </c>
      <c r="K23" s="46"/>
    </row>
    <row r="24" spans="1:12" s="36" customFormat="1" ht="28.5" x14ac:dyDescent="0.45">
      <c r="A24" s="106">
        <v>45</v>
      </c>
      <c r="B24" s="57">
        <v>44802</v>
      </c>
      <c r="C24" s="58" t="s">
        <v>582</v>
      </c>
      <c r="D24" s="59" t="s">
        <v>96</v>
      </c>
      <c r="E24" s="60">
        <v>0</v>
      </c>
      <c r="F24" s="61">
        <v>45</v>
      </c>
      <c r="G24" s="61">
        <f>0*F24</f>
        <v>0</v>
      </c>
      <c r="H24" s="61">
        <f>E24*F24*0</f>
        <v>0</v>
      </c>
      <c r="I24" s="62">
        <f t="shared" si="4"/>
        <v>0</v>
      </c>
      <c r="J24" s="128">
        <f t="shared" si="5"/>
        <v>0</v>
      </c>
      <c r="K24" s="46"/>
    </row>
    <row r="25" spans="1:12" s="36" customFormat="1" ht="28.5" x14ac:dyDescent="0.45">
      <c r="A25" s="106">
        <v>45</v>
      </c>
      <c r="B25" s="57">
        <v>44888</v>
      </c>
      <c r="C25" s="58" t="s">
        <v>582</v>
      </c>
      <c r="D25" s="59" t="s">
        <v>0</v>
      </c>
      <c r="E25" s="60">
        <v>0</v>
      </c>
      <c r="F25" s="61">
        <v>45</v>
      </c>
      <c r="G25" s="61">
        <f t="shared" si="2"/>
        <v>0</v>
      </c>
      <c r="H25" s="61">
        <f t="shared" ref="H25:H31" si="6">E25*F25*0</f>
        <v>0</v>
      </c>
      <c r="I25" s="62">
        <f t="shared" si="4"/>
        <v>0</v>
      </c>
      <c r="J25" s="128">
        <f t="shared" si="5"/>
        <v>0</v>
      </c>
      <c r="K25" s="46"/>
    </row>
    <row r="26" spans="1:12" s="40" customFormat="1" ht="28.5" x14ac:dyDescent="0.45">
      <c r="A26" s="111">
        <v>85</v>
      </c>
      <c r="B26" s="72">
        <v>44753</v>
      </c>
      <c r="C26" s="73" t="s">
        <v>155</v>
      </c>
      <c r="D26" s="74" t="s">
        <v>555</v>
      </c>
      <c r="E26" s="74">
        <v>0</v>
      </c>
      <c r="F26" s="75">
        <v>135</v>
      </c>
      <c r="G26" s="61">
        <f t="shared" si="2"/>
        <v>0</v>
      </c>
      <c r="H26" s="61">
        <f t="shared" si="6"/>
        <v>0</v>
      </c>
      <c r="I26" s="62">
        <f t="shared" si="4"/>
        <v>0</v>
      </c>
      <c r="J26" s="128">
        <f t="shared" si="5"/>
        <v>0</v>
      </c>
      <c r="K26" s="77"/>
    </row>
    <row r="27" spans="1:12" s="40" customFormat="1" ht="28.5" x14ac:dyDescent="0.45">
      <c r="A27" s="111">
        <v>400</v>
      </c>
      <c r="B27" s="72">
        <v>45033</v>
      </c>
      <c r="C27" s="73" t="s">
        <v>729</v>
      </c>
      <c r="D27" s="74" t="s">
        <v>555</v>
      </c>
      <c r="E27" s="74">
        <v>0</v>
      </c>
      <c r="F27" s="75">
        <v>135</v>
      </c>
      <c r="G27" s="61">
        <f t="shared" si="2"/>
        <v>0</v>
      </c>
      <c r="H27" s="61">
        <f t="shared" si="6"/>
        <v>0</v>
      </c>
      <c r="I27" s="62">
        <f t="shared" si="4"/>
        <v>0</v>
      </c>
      <c r="J27" s="128">
        <f t="shared" si="5"/>
        <v>0</v>
      </c>
      <c r="K27" s="77"/>
    </row>
    <row r="28" spans="1:12" s="40" customFormat="1" ht="28.5" x14ac:dyDescent="0.45">
      <c r="A28" s="111">
        <v>300</v>
      </c>
      <c r="B28" s="72">
        <v>45111</v>
      </c>
      <c r="C28" s="73" t="s">
        <v>729</v>
      </c>
      <c r="D28" s="74" t="s">
        <v>555</v>
      </c>
      <c r="E28" s="74">
        <v>0</v>
      </c>
      <c r="F28" s="75">
        <v>135</v>
      </c>
      <c r="G28" s="61">
        <f t="shared" si="2"/>
        <v>0</v>
      </c>
      <c r="H28" s="61">
        <f t="shared" si="6"/>
        <v>0</v>
      </c>
      <c r="I28" s="62">
        <f t="shared" si="4"/>
        <v>0</v>
      </c>
      <c r="J28" s="128">
        <f>H29+I28</f>
        <v>0</v>
      </c>
      <c r="K28" s="77"/>
      <c r="L28" s="40" t="s">
        <v>728</v>
      </c>
    </row>
    <row r="29" spans="1:12" s="40" customFormat="1" ht="28.5" x14ac:dyDescent="0.45">
      <c r="A29" s="111">
        <v>500</v>
      </c>
      <c r="B29" s="72">
        <v>45198</v>
      </c>
      <c r="C29" s="73" t="s">
        <v>729</v>
      </c>
      <c r="D29" s="74" t="s">
        <v>555</v>
      </c>
      <c r="E29" s="74">
        <v>500</v>
      </c>
      <c r="F29" s="75">
        <v>135</v>
      </c>
      <c r="G29" s="61">
        <f t="shared" si="2"/>
        <v>0</v>
      </c>
      <c r="H29" s="61">
        <f>E28*F28*0</f>
        <v>0</v>
      </c>
      <c r="I29" s="62">
        <f t="shared" si="4"/>
        <v>67500</v>
      </c>
      <c r="J29" s="128">
        <f>H30+I29</f>
        <v>67500</v>
      </c>
      <c r="K29" s="77"/>
    </row>
    <row r="30" spans="1:12" s="40" customFormat="1" ht="28.5" x14ac:dyDescent="0.45">
      <c r="A30" s="111">
        <v>20</v>
      </c>
      <c r="B30" s="72">
        <v>44897</v>
      </c>
      <c r="C30" s="73" t="s">
        <v>582</v>
      </c>
      <c r="D30" s="74" t="s">
        <v>0</v>
      </c>
      <c r="E30" s="74">
        <v>0</v>
      </c>
      <c r="F30" s="75">
        <v>45</v>
      </c>
      <c r="G30" s="61">
        <f t="shared" si="2"/>
        <v>0</v>
      </c>
      <c r="H30" s="61">
        <f t="shared" si="6"/>
        <v>0</v>
      </c>
      <c r="I30" s="62">
        <f t="shared" ref="I30:I38" si="7">E30*F30</f>
        <v>0</v>
      </c>
      <c r="J30" s="128">
        <f t="shared" ref="J30:J40" si="8">H30+I30</f>
        <v>0</v>
      </c>
      <c r="K30" s="77"/>
    </row>
    <row r="31" spans="1:12" s="40" customFormat="1" ht="28.5" x14ac:dyDescent="0.45">
      <c r="A31" s="111">
        <v>45</v>
      </c>
      <c r="B31" s="72">
        <v>44903</v>
      </c>
      <c r="C31" s="73" t="s">
        <v>582</v>
      </c>
      <c r="D31" s="74" t="s">
        <v>0</v>
      </c>
      <c r="E31" s="74">
        <v>0</v>
      </c>
      <c r="F31" s="75">
        <v>45</v>
      </c>
      <c r="G31" s="61">
        <f t="shared" si="2"/>
        <v>0</v>
      </c>
      <c r="H31" s="61">
        <f t="shared" si="6"/>
        <v>0</v>
      </c>
      <c r="I31" s="62">
        <f t="shared" si="7"/>
        <v>0</v>
      </c>
      <c r="J31" s="128">
        <f t="shared" si="8"/>
        <v>0</v>
      </c>
      <c r="K31" s="77"/>
    </row>
    <row r="32" spans="1:12" s="40" customFormat="1" ht="28.5" x14ac:dyDescent="0.45">
      <c r="A32" s="111">
        <v>50</v>
      </c>
      <c r="B32" s="72">
        <v>44895</v>
      </c>
      <c r="C32" s="73" t="s">
        <v>642</v>
      </c>
      <c r="D32" s="74" t="s">
        <v>555</v>
      </c>
      <c r="E32" s="74">
        <v>0</v>
      </c>
      <c r="F32" s="75">
        <v>0</v>
      </c>
      <c r="G32" s="61">
        <f t="shared" si="2"/>
        <v>0</v>
      </c>
      <c r="H32" s="61">
        <f t="shared" ref="H32:H33" si="9">E32*F32*0</f>
        <v>0</v>
      </c>
      <c r="I32" s="62">
        <f t="shared" si="7"/>
        <v>0</v>
      </c>
      <c r="J32" s="128">
        <f t="shared" si="8"/>
        <v>0</v>
      </c>
      <c r="K32" s="77"/>
    </row>
    <row r="33" spans="1:11" s="40" customFormat="1" ht="28.5" x14ac:dyDescent="0.45">
      <c r="A33" s="111">
        <v>50</v>
      </c>
      <c r="B33" s="72">
        <v>44936</v>
      </c>
      <c r="C33" s="73" t="s">
        <v>682</v>
      </c>
      <c r="D33" s="74" t="s">
        <v>82</v>
      </c>
      <c r="E33" s="74">
        <v>0</v>
      </c>
      <c r="F33" s="75">
        <v>60</v>
      </c>
      <c r="G33" s="61">
        <f t="shared" si="2"/>
        <v>0</v>
      </c>
      <c r="H33" s="61">
        <f t="shared" si="9"/>
        <v>0</v>
      </c>
      <c r="I33" s="62">
        <f t="shared" si="7"/>
        <v>0</v>
      </c>
      <c r="J33" s="128">
        <f t="shared" si="8"/>
        <v>0</v>
      </c>
      <c r="K33" s="77"/>
    </row>
    <row r="34" spans="1:11" s="40" customFormat="1" ht="28.5" x14ac:dyDescent="0.45">
      <c r="A34" s="111">
        <v>55</v>
      </c>
      <c r="B34" s="72">
        <v>44918</v>
      </c>
      <c r="C34" s="73" t="s">
        <v>683</v>
      </c>
      <c r="D34" s="74" t="s">
        <v>0</v>
      </c>
      <c r="E34" s="101">
        <v>0</v>
      </c>
      <c r="F34" s="75">
        <v>60</v>
      </c>
      <c r="G34" s="61">
        <f t="shared" ref="G34:G58" si="10">0*F34</f>
        <v>0</v>
      </c>
      <c r="H34" s="61">
        <f>E34*F34*0</f>
        <v>0</v>
      </c>
      <c r="I34" s="62">
        <f t="shared" si="7"/>
        <v>0</v>
      </c>
      <c r="J34" s="128">
        <f t="shared" si="8"/>
        <v>0</v>
      </c>
      <c r="K34" s="77"/>
    </row>
    <row r="35" spans="1:11" s="40" customFormat="1" ht="28.5" x14ac:dyDescent="0.45">
      <c r="A35" s="111">
        <v>50</v>
      </c>
      <c r="B35" s="72">
        <v>44950</v>
      </c>
      <c r="C35" s="73" t="s">
        <v>683</v>
      </c>
      <c r="D35" s="74" t="s">
        <v>0</v>
      </c>
      <c r="E35" s="101">
        <v>0</v>
      </c>
      <c r="F35" s="75">
        <v>60</v>
      </c>
      <c r="G35" s="61">
        <f t="shared" si="10"/>
        <v>0</v>
      </c>
      <c r="H35" s="61">
        <f>E35*F35*0</f>
        <v>0</v>
      </c>
      <c r="I35" s="62">
        <f t="shared" si="7"/>
        <v>0</v>
      </c>
      <c r="J35" s="128">
        <f t="shared" si="8"/>
        <v>0</v>
      </c>
      <c r="K35" s="77"/>
    </row>
    <row r="36" spans="1:11" s="40" customFormat="1" ht="28.5" x14ac:dyDescent="0.45">
      <c r="A36" s="111">
        <v>50</v>
      </c>
      <c r="B36" s="72">
        <v>44960</v>
      </c>
      <c r="C36" s="73" t="s">
        <v>683</v>
      </c>
      <c r="D36" s="74" t="s">
        <v>0</v>
      </c>
      <c r="E36" s="101">
        <v>0</v>
      </c>
      <c r="F36" s="75">
        <v>60</v>
      </c>
      <c r="G36" s="61">
        <f t="shared" si="10"/>
        <v>0</v>
      </c>
      <c r="H36" s="61">
        <f>E36*F36*0</f>
        <v>0</v>
      </c>
      <c r="I36" s="62">
        <f t="shared" si="7"/>
        <v>0</v>
      </c>
      <c r="J36" s="128">
        <f t="shared" si="8"/>
        <v>0</v>
      </c>
      <c r="K36" s="77"/>
    </row>
    <row r="37" spans="1:11" s="40" customFormat="1" ht="28.5" x14ac:dyDescent="0.45">
      <c r="A37" s="111">
        <v>55</v>
      </c>
      <c r="B37" s="72">
        <v>44972</v>
      </c>
      <c r="C37" s="73" t="s">
        <v>683</v>
      </c>
      <c r="D37" s="74" t="s">
        <v>0</v>
      </c>
      <c r="E37" s="140">
        <v>0</v>
      </c>
      <c r="F37" s="75">
        <v>60</v>
      </c>
      <c r="G37" s="61">
        <f t="shared" si="10"/>
        <v>0</v>
      </c>
      <c r="H37" s="61">
        <f>E38*F37*0</f>
        <v>0</v>
      </c>
      <c r="I37" s="62">
        <f t="shared" si="7"/>
        <v>0</v>
      </c>
      <c r="J37" s="128">
        <f t="shared" si="8"/>
        <v>0</v>
      </c>
      <c r="K37" s="77"/>
    </row>
    <row r="38" spans="1:11" s="40" customFormat="1" ht="28.5" x14ac:dyDescent="0.45">
      <c r="A38" s="111">
        <v>25</v>
      </c>
      <c r="B38" s="72">
        <v>44979</v>
      </c>
      <c r="C38" s="73" t="s">
        <v>683</v>
      </c>
      <c r="D38" s="74" t="s">
        <v>0</v>
      </c>
      <c r="E38" s="101">
        <v>0</v>
      </c>
      <c r="F38" s="75">
        <v>60</v>
      </c>
      <c r="G38" s="61">
        <f t="shared" si="10"/>
        <v>0</v>
      </c>
      <c r="H38" s="61">
        <f t="shared" ref="H38" si="11">E39*F38*0</f>
        <v>0</v>
      </c>
      <c r="I38" s="62">
        <f t="shared" si="7"/>
        <v>0</v>
      </c>
      <c r="J38" s="128">
        <f t="shared" si="8"/>
        <v>0</v>
      </c>
      <c r="K38" s="77"/>
    </row>
    <row r="39" spans="1:11" s="40" customFormat="1" ht="28.5" x14ac:dyDescent="0.45">
      <c r="A39" s="111">
        <v>36</v>
      </c>
      <c r="B39" s="72">
        <v>44986</v>
      </c>
      <c r="C39" s="73" t="s">
        <v>683</v>
      </c>
      <c r="D39" s="74" t="s">
        <v>0</v>
      </c>
      <c r="E39" s="101">
        <v>0</v>
      </c>
      <c r="F39" s="75">
        <v>60</v>
      </c>
      <c r="G39" s="61">
        <f>0*F39</f>
        <v>0</v>
      </c>
      <c r="H39" s="61">
        <f>E58*F39*0</f>
        <v>0</v>
      </c>
      <c r="I39" s="61">
        <f>E58*F38*0</f>
        <v>0</v>
      </c>
      <c r="J39" s="128">
        <f t="shared" si="8"/>
        <v>0</v>
      </c>
      <c r="K39" s="77"/>
    </row>
    <row r="40" spans="1:11" s="40" customFormat="1" ht="28.5" x14ac:dyDescent="0.45">
      <c r="A40" s="111">
        <v>37</v>
      </c>
      <c r="B40" s="72">
        <v>44993</v>
      </c>
      <c r="C40" s="73" t="s">
        <v>683</v>
      </c>
      <c r="D40" s="74" t="s">
        <v>0</v>
      </c>
      <c r="E40" s="101">
        <v>0</v>
      </c>
      <c r="F40" s="75">
        <v>60</v>
      </c>
      <c r="G40" s="61">
        <f>0*F41</f>
        <v>0</v>
      </c>
      <c r="H40" s="61">
        <f>E59*F41*0</f>
        <v>0</v>
      </c>
      <c r="I40" s="61">
        <f>E59*F39*0</f>
        <v>0</v>
      </c>
      <c r="J40" s="128">
        <f t="shared" si="8"/>
        <v>0</v>
      </c>
      <c r="K40" s="77"/>
    </row>
    <row r="41" spans="1:11" s="147" customFormat="1" ht="28.5" x14ac:dyDescent="0.45">
      <c r="A41" s="141">
        <v>37</v>
      </c>
      <c r="B41" s="142">
        <v>45000</v>
      </c>
      <c r="C41" s="143" t="s">
        <v>683</v>
      </c>
      <c r="D41" s="60" t="s">
        <v>0</v>
      </c>
      <c r="E41" s="121">
        <v>0</v>
      </c>
      <c r="F41" s="144">
        <v>60</v>
      </c>
      <c r="G41" s="144">
        <f t="shared" ref="G41:G57" si="12">H41*F41</f>
        <v>0</v>
      </c>
      <c r="H41" s="144">
        <f t="shared" ref="H41:H55" si="13">E14*F14*0</f>
        <v>0</v>
      </c>
      <c r="I41" s="144">
        <f t="shared" ref="I41:I57" si="14">E41*F41</f>
        <v>0</v>
      </c>
      <c r="J41" s="145">
        <f t="shared" ref="J41:J58" si="15">H41+I41</f>
        <v>0</v>
      </c>
      <c r="K41" s="146"/>
    </row>
    <row r="42" spans="1:11" s="147" customFormat="1" ht="28.5" x14ac:dyDescent="0.45">
      <c r="A42" s="141">
        <v>35</v>
      </c>
      <c r="B42" s="142">
        <v>45007</v>
      </c>
      <c r="C42" s="143" t="s">
        <v>683</v>
      </c>
      <c r="D42" s="60" t="s">
        <v>0</v>
      </c>
      <c r="E42" s="121">
        <v>0</v>
      </c>
      <c r="F42" s="144">
        <v>60</v>
      </c>
      <c r="G42" s="144">
        <f t="shared" si="12"/>
        <v>0</v>
      </c>
      <c r="H42" s="144">
        <f t="shared" si="13"/>
        <v>0</v>
      </c>
      <c r="I42" s="144">
        <f t="shared" si="14"/>
        <v>0</v>
      </c>
      <c r="J42" s="145">
        <f t="shared" si="15"/>
        <v>0</v>
      </c>
      <c r="K42" s="146"/>
    </row>
    <row r="43" spans="1:11" s="147" customFormat="1" ht="28.5" x14ac:dyDescent="0.45">
      <c r="A43" s="141">
        <v>20</v>
      </c>
      <c r="B43" s="142">
        <v>45013</v>
      </c>
      <c r="C43" s="143" t="s">
        <v>683</v>
      </c>
      <c r="D43" s="60" t="s">
        <v>0</v>
      </c>
      <c r="E43" s="121">
        <v>0</v>
      </c>
      <c r="F43" s="144">
        <v>60</v>
      </c>
      <c r="G43" s="144">
        <f t="shared" si="12"/>
        <v>0</v>
      </c>
      <c r="H43" s="144">
        <f t="shared" si="13"/>
        <v>0</v>
      </c>
      <c r="I43" s="144">
        <f t="shared" si="14"/>
        <v>0</v>
      </c>
      <c r="J43" s="145">
        <f t="shared" si="15"/>
        <v>0</v>
      </c>
      <c r="K43" s="146"/>
    </row>
    <row r="44" spans="1:11" s="147" customFormat="1" ht="28.5" x14ac:dyDescent="0.45">
      <c r="A44" s="141">
        <v>30</v>
      </c>
      <c r="B44" s="142">
        <v>45036</v>
      </c>
      <c r="C44" s="143" t="s">
        <v>683</v>
      </c>
      <c r="D44" s="60" t="s">
        <v>0</v>
      </c>
      <c r="E44" s="121">
        <v>0</v>
      </c>
      <c r="F44" s="144">
        <v>60</v>
      </c>
      <c r="G44" s="144">
        <f t="shared" si="12"/>
        <v>0</v>
      </c>
      <c r="H44" s="144">
        <f t="shared" si="13"/>
        <v>0</v>
      </c>
      <c r="I44" s="144">
        <f t="shared" si="14"/>
        <v>0</v>
      </c>
      <c r="J44" s="145">
        <f t="shared" si="15"/>
        <v>0</v>
      </c>
      <c r="K44" s="146"/>
    </row>
    <row r="45" spans="1:11" s="147" customFormat="1" ht="28.5" x14ac:dyDescent="0.45">
      <c r="A45" s="141">
        <v>69</v>
      </c>
      <c r="B45" s="142">
        <v>45041</v>
      </c>
      <c r="C45" s="143" t="s">
        <v>683</v>
      </c>
      <c r="D45" s="60" t="s">
        <v>0</v>
      </c>
      <c r="E45" s="121">
        <v>0</v>
      </c>
      <c r="F45" s="144">
        <v>60</v>
      </c>
      <c r="G45" s="144">
        <f t="shared" si="12"/>
        <v>0</v>
      </c>
      <c r="H45" s="144">
        <f t="shared" si="13"/>
        <v>0</v>
      </c>
      <c r="I45" s="144">
        <f t="shared" si="14"/>
        <v>0</v>
      </c>
      <c r="J45" s="145">
        <f t="shared" si="15"/>
        <v>0</v>
      </c>
      <c r="K45" s="146"/>
    </row>
    <row r="46" spans="1:11" s="147" customFormat="1" ht="28.5" x14ac:dyDescent="0.45">
      <c r="A46" s="141">
        <v>65</v>
      </c>
      <c r="B46" s="142">
        <v>45054</v>
      </c>
      <c r="C46" s="143" t="s">
        <v>683</v>
      </c>
      <c r="D46" s="60" t="s">
        <v>0</v>
      </c>
      <c r="E46" s="121">
        <v>0</v>
      </c>
      <c r="F46" s="144">
        <v>60</v>
      </c>
      <c r="G46" s="144">
        <f t="shared" si="12"/>
        <v>0</v>
      </c>
      <c r="H46" s="144">
        <f t="shared" si="13"/>
        <v>0</v>
      </c>
      <c r="I46" s="144">
        <f t="shared" si="14"/>
        <v>0</v>
      </c>
      <c r="J46" s="145">
        <f t="shared" si="15"/>
        <v>0</v>
      </c>
      <c r="K46" s="146" t="s">
        <v>517</v>
      </c>
    </row>
    <row r="47" spans="1:11" s="147" customFormat="1" ht="28.5" x14ac:dyDescent="0.45">
      <c r="A47" s="141">
        <v>60</v>
      </c>
      <c r="B47" s="142">
        <v>45068</v>
      </c>
      <c r="C47" s="143" t="s">
        <v>683</v>
      </c>
      <c r="D47" s="60" t="s">
        <v>0</v>
      </c>
      <c r="E47" s="121">
        <v>0</v>
      </c>
      <c r="F47" s="144">
        <v>60</v>
      </c>
      <c r="G47" s="144">
        <f t="shared" si="12"/>
        <v>0</v>
      </c>
      <c r="H47" s="144">
        <f t="shared" si="13"/>
        <v>0</v>
      </c>
      <c r="I47" s="144">
        <f t="shared" si="14"/>
        <v>0</v>
      </c>
      <c r="J47" s="145">
        <f t="shared" si="15"/>
        <v>0</v>
      </c>
      <c r="K47" s="146"/>
    </row>
    <row r="48" spans="1:11" s="147" customFormat="1" ht="28.5" x14ac:dyDescent="0.45">
      <c r="A48" s="141">
        <v>77</v>
      </c>
      <c r="B48" s="142">
        <v>45079</v>
      </c>
      <c r="C48" s="143" t="s">
        <v>683</v>
      </c>
      <c r="D48" s="60" t="s">
        <v>0</v>
      </c>
      <c r="E48" s="121">
        <v>0</v>
      </c>
      <c r="F48" s="144">
        <v>60</v>
      </c>
      <c r="G48" s="144">
        <f t="shared" si="12"/>
        <v>0</v>
      </c>
      <c r="H48" s="144">
        <f t="shared" si="13"/>
        <v>0</v>
      </c>
      <c r="I48" s="144">
        <f t="shared" si="14"/>
        <v>0</v>
      </c>
      <c r="J48" s="145">
        <f t="shared" si="15"/>
        <v>0</v>
      </c>
      <c r="K48" s="146"/>
    </row>
    <row r="49" spans="1:12" s="147" customFormat="1" ht="28.5" x14ac:dyDescent="0.45">
      <c r="A49" s="141">
        <v>87</v>
      </c>
      <c r="B49" s="142">
        <v>45098</v>
      </c>
      <c r="C49" s="143" t="s">
        <v>683</v>
      </c>
      <c r="D49" s="60" t="s">
        <v>0</v>
      </c>
      <c r="E49" s="121">
        <v>0</v>
      </c>
      <c r="F49" s="144">
        <v>60</v>
      </c>
      <c r="G49" s="144">
        <f t="shared" si="12"/>
        <v>0</v>
      </c>
      <c r="H49" s="144">
        <f t="shared" si="13"/>
        <v>0</v>
      </c>
      <c r="I49" s="144">
        <f t="shared" si="14"/>
        <v>0</v>
      </c>
      <c r="J49" s="145">
        <f t="shared" si="15"/>
        <v>0</v>
      </c>
      <c r="K49" s="146"/>
    </row>
    <row r="50" spans="1:12" s="147" customFormat="1" ht="28.5" x14ac:dyDescent="0.45">
      <c r="A50" s="141">
        <v>66</v>
      </c>
      <c r="B50" s="142">
        <v>45111</v>
      </c>
      <c r="C50" s="143" t="s">
        <v>683</v>
      </c>
      <c r="D50" s="60" t="s">
        <v>0</v>
      </c>
      <c r="E50" s="121">
        <v>0</v>
      </c>
      <c r="F50" s="144">
        <v>60</v>
      </c>
      <c r="G50" s="144">
        <f t="shared" si="12"/>
        <v>0</v>
      </c>
      <c r="H50" s="144">
        <f t="shared" si="13"/>
        <v>0</v>
      </c>
      <c r="I50" s="144">
        <f t="shared" si="14"/>
        <v>0</v>
      </c>
      <c r="J50" s="145">
        <f t="shared" si="15"/>
        <v>0</v>
      </c>
      <c r="K50" s="146"/>
    </row>
    <row r="51" spans="1:12" s="147" customFormat="1" ht="28.5" x14ac:dyDescent="0.45">
      <c r="A51" s="141">
        <v>74</v>
      </c>
      <c r="B51" s="142">
        <v>45124</v>
      </c>
      <c r="C51" s="143" t="s">
        <v>683</v>
      </c>
      <c r="D51" s="60" t="s">
        <v>0</v>
      </c>
      <c r="E51" s="121">
        <v>0</v>
      </c>
      <c r="F51" s="144">
        <v>60</v>
      </c>
      <c r="G51" s="144">
        <f t="shared" si="12"/>
        <v>0</v>
      </c>
      <c r="H51" s="144">
        <f t="shared" si="13"/>
        <v>0</v>
      </c>
      <c r="I51" s="144">
        <f t="shared" si="14"/>
        <v>0</v>
      </c>
      <c r="J51" s="145">
        <f t="shared" si="15"/>
        <v>0</v>
      </c>
      <c r="K51" s="146"/>
    </row>
    <row r="52" spans="1:12" s="147" customFormat="1" ht="28.5" x14ac:dyDescent="0.45">
      <c r="A52" s="141">
        <v>44</v>
      </c>
      <c r="B52" s="142">
        <v>45132</v>
      </c>
      <c r="C52" s="143" t="s">
        <v>683</v>
      </c>
      <c r="D52" s="60" t="s">
        <v>0</v>
      </c>
      <c r="E52" s="121">
        <v>0</v>
      </c>
      <c r="F52" s="144">
        <v>60</v>
      </c>
      <c r="G52" s="144">
        <f t="shared" si="12"/>
        <v>0</v>
      </c>
      <c r="H52" s="144">
        <f t="shared" si="13"/>
        <v>0</v>
      </c>
      <c r="I52" s="144">
        <f t="shared" si="14"/>
        <v>0</v>
      </c>
      <c r="J52" s="145">
        <f t="shared" si="15"/>
        <v>0</v>
      </c>
      <c r="K52" s="146"/>
    </row>
    <row r="53" spans="1:12" s="147" customFormat="1" ht="28.5" x14ac:dyDescent="0.45">
      <c r="A53" s="141">
        <v>73</v>
      </c>
      <c r="B53" s="142">
        <v>45142</v>
      </c>
      <c r="C53" s="143" t="s">
        <v>683</v>
      </c>
      <c r="D53" s="60" t="s">
        <v>0</v>
      </c>
      <c r="E53" s="121">
        <v>0</v>
      </c>
      <c r="F53" s="144">
        <v>60</v>
      </c>
      <c r="G53" s="144">
        <f t="shared" si="12"/>
        <v>0</v>
      </c>
      <c r="H53" s="144">
        <f t="shared" si="13"/>
        <v>0</v>
      </c>
      <c r="I53" s="144">
        <f t="shared" si="14"/>
        <v>0</v>
      </c>
      <c r="J53" s="145">
        <f t="shared" si="15"/>
        <v>0</v>
      </c>
      <c r="K53" s="146"/>
    </row>
    <row r="54" spans="1:12" s="147" customFormat="1" ht="28.5" x14ac:dyDescent="0.45">
      <c r="A54" s="141">
        <v>87</v>
      </c>
      <c r="B54" s="142">
        <v>45159</v>
      </c>
      <c r="C54" s="143" t="s">
        <v>683</v>
      </c>
      <c r="D54" s="60" t="s">
        <v>0</v>
      </c>
      <c r="E54" s="121">
        <v>0</v>
      </c>
      <c r="F54" s="144">
        <v>60</v>
      </c>
      <c r="G54" s="144">
        <f t="shared" si="12"/>
        <v>0</v>
      </c>
      <c r="H54" s="144">
        <f t="shared" si="13"/>
        <v>0</v>
      </c>
      <c r="I54" s="144">
        <f t="shared" si="14"/>
        <v>0</v>
      </c>
      <c r="J54" s="145">
        <f t="shared" si="15"/>
        <v>0</v>
      </c>
      <c r="K54" s="146"/>
    </row>
    <row r="55" spans="1:12" s="147" customFormat="1" ht="28.5" x14ac:dyDescent="0.45">
      <c r="A55" s="141">
        <v>46</v>
      </c>
      <c r="B55" s="142">
        <v>45176</v>
      </c>
      <c r="C55" s="143" t="s">
        <v>683</v>
      </c>
      <c r="D55" s="60" t="s">
        <v>0</v>
      </c>
      <c r="E55" s="121">
        <v>0</v>
      </c>
      <c r="F55" s="144">
        <v>60</v>
      </c>
      <c r="G55" s="144">
        <f t="shared" si="12"/>
        <v>0</v>
      </c>
      <c r="H55" s="144">
        <f t="shared" si="13"/>
        <v>0</v>
      </c>
      <c r="I55" s="144">
        <f t="shared" si="14"/>
        <v>0</v>
      </c>
      <c r="J55" s="145">
        <f t="shared" si="15"/>
        <v>0</v>
      </c>
      <c r="K55" s="146"/>
    </row>
    <row r="56" spans="1:12" s="147" customFormat="1" ht="28.5" x14ac:dyDescent="0.45">
      <c r="A56" s="141">
        <v>82</v>
      </c>
      <c r="B56" s="142">
        <v>45182</v>
      </c>
      <c r="C56" s="143" t="s">
        <v>683</v>
      </c>
      <c r="D56" s="60" t="s">
        <v>0</v>
      </c>
      <c r="E56" s="121">
        <v>0</v>
      </c>
      <c r="F56" s="144">
        <v>60</v>
      </c>
      <c r="G56" s="144">
        <f t="shared" si="12"/>
        <v>0</v>
      </c>
      <c r="H56" s="144">
        <f t="shared" ref="H56:H57" si="16">E30*F30*0</f>
        <v>0</v>
      </c>
      <c r="I56" s="144">
        <f t="shared" si="14"/>
        <v>0</v>
      </c>
      <c r="J56" s="145">
        <f t="shared" si="15"/>
        <v>0</v>
      </c>
      <c r="K56" s="146"/>
    </row>
    <row r="57" spans="1:12" s="147" customFormat="1" ht="28.5" x14ac:dyDescent="0.45">
      <c r="A57" s="141">
        <v>46</v>
      </c>
      <c r="B57" s="142">
        <v>45197</v>
      </c>
      <c r="C57" s="143" t="s">
        <v>683</v>
      </c>
      <c r="D57" s="60" t="s">
        <v>0</v>
      </c>
      <c r="E57" s="121">
        <v>39</v>
      </c>
      <c r="F57" s="144">
        <v>60</v>
      </c>
      <c r="G57" s="144">
        <f t="shared" si="12"/>
        <v>0</v>
      </c>
      <c r="H57" s="144">
        <f t="shared" si="16"/>
        <v>0</v>
      </c>
      <c r="I57" s="144">
        <f t="shared" si="14"/>
        <v>2340</v>
      </c>
      <c r="J57" s="145">
        <f t="shared" si="15"/>
        <v>2340</v>
      </c>
      <c r="K57" s="146"/>
    </row>
    <row r="58" spans="1:12" ht="28.5" x14ac:dyDescent="0.45">
      <c r="A58" s="106">
        <v>0</v>
      </c>
      <c r="B58" s="57">
        <v>44197</v>
      </c>
      <c r="C58" s="58" t="s">
        <v>373</v>
      </c>
      <c r="D58" s="59" t="s">
        <v>0</v>
      </c>
      <c r="E58" s="60">
        <v>0</v>
      </c>
      <c r="F58" s="75">
        <v>61</v>
      </c>
      <c r="G58" s="61">
        <f t="shared" si="10"/>
        <v>0</v>
      </c>
      <c r="H58" s="61">
        <f>E58*F58*0</f>
        <v>0</v>
      </c>
      <c r="I58" s="61">
        <f t="shared" ref="I58" si="17">E61*F41*0</f>
        <v>0</v>
      </c>
      <c r="J58" s="128">
        <f t="shared" si="15"/>
        <v>0</v>
      </c>
      <c r="L58" s="122"/>
    </row>
    <row r="59" spans="1:12" s="40" customFormat="1" ht="28.5" x14ac:dyDescent="0.45">
      <c r="A59" s="111">
        <v>116</v>
      </c>
      <c r="B59" s="72">
        <v>44756</v>
      </c>
      <c r="C59" s="73" t="s">
        <v>557</v>
      </c>
      <c r="D59" s="74" t="s">
        <v>0</v>
      </c>
      <c r="E59" s="74">
        <v>0</v>
      </c>
      <c r="F59" s="75">
        <v>78</v>
      </c>
      <c r="G59" s="75">
        <f>0.18*F59</f>
        <v>14.04</v>
      </c>
      <c r="H59" s="75">
        <f>E59*F59*0.18</f>
        <v>0</v>
      </c>
      <c r="I59" s="62">
        <f t="shared" si="0"/>
        <v>0</v>
      </c>
      <c r="J59" s="120">
        <f t="shared" si="1"/>
        <v>0</v>
      </c>
      <c r="L59" s="123"/>
    </row>
    <row r="60" spans="1:12" s="40" customFormat="1" ht="22.5" customHeight="1" x14ac:dyDescent="0.45">
      <c r="A60" s="111">
        <v>170</v>
      </c>
      <c r="B60" s="72">
        <v>44917</v>
      </c>
      <c r="C60" s="104" t="s">
        <v>665</v>
      </c>
      <c r="D60" s="74" t="s">
        <v>0</v>
      </c>
      <c r="E60" s="74">
        <v>4</v>
      </c>
      <c r="F60" s="75">
        <v>104</v>
      </c>
      <c r="G60" s="75">
        <f>0.18*F60</f>
        <v>18.72</v>
      </c>
      <c r="H60" s="75">
        <f>E60*F60*0.18</f>
        <v>74.88</v>
      </c>
      <c r="I60" s="62">
        <f t="shared" si="0"/>
        <v>416</v>
      </c>
      <c r="J60" s="120">
        <f t="shared" si="1"/>
        <v>490.88</v>
      </c>
      <c r="L60" s="123"/>
    </row>
    <row r="61" spans="1:12" s="40" customFormat="1" ht="28.5" x14ac:dyDescent="0.45">
      <c r="A61" s="111">
        <v>24</v>
      </c>
      <c r="B61" s="72">
        <v>44756</v>
      </c>
      <c r="C61" s="73" t="s">
        <v>558</v>
      </c>
      <c r="D61" s="74" t="s">
        <v>0</v>
      </c>
      <c r="E61" s="74">
        <v>0</v>
      </c>
      <c r="F61" s="75">
        <v>383.88</v>
      </c>
      <c r="G61" s="75">
        <f t="shared" ref="G61:G62" si="18">0.18*F61</f>
        <v>69.098399999999998</v>
      </c>
      <c r="H61" s="75">
        <f t="shared" ref="H61:H62" si="19">E61*F61*0.18</f>
        <v>0</v>
      </c>
      <c r="I61" s="62">
        <f t="shared" si="0"/>
        <v>0</v>
      </c>
      <c r="J61" s="120">
        <f t="shared" si="1"/>
        <v>0</v>
      </c>
      <c r="L61" s="123"/>
    </row>
    <row r="62" spans="1:12" s="40" customFormat="1" ht="28.5" x14ac:dyDescent="0.45">
      <c r="A62" s="111">
        <v>100</v>
      </c>
      <c r="B62" s="72">
        <v>44917</v>
      </c>
      <c r="C62" s="73" t="s">
        <v>666</v>
      </c>
      <c r="D62" s="74" t="s">
        <v>0</v>
      </c>
      <c r="E62" s="74">
        <v>91</v>
      </c>
      <c r="F62" s="75">
        <v>445</v>
      </c>
      <c r="G62" s="75">
        <f t="shared" si="18"/>
        <v>80.099999999999994</v>
      </c>
      <c r="H62" s="75">
        <f t="shared" si="19"/>
        <v>7289.0999999999995</v>
      </c>
      <c r="I62" s="62">
        <f t="shared" si="0"/>
        <v>40495</v>
      </c>
      <c r="J62" s="120">
        <f t="shared" si="1"/>
        <v>47784.1</v>
      </c>
      <c r="L62" s="123"/>
    </row>
    <row r="63" spans="1:12" ht="28.5" x14ac:dyDescent="0.45">
      <c r="A63" s="106">
        <v>0</v>
      </c>
      <c r="B63" s="57">
        <v>44692</v>
      </c>
      <c r="C63" s="64" t="s">
        <v>557</v>
      </c>
      <c r="D63" s="59" t="s">
        <v>0</v>
      </c>
      <c r="E63" s="65">
        <v>0</v>
      </c>
      <c r="F63" s="66">
        <v>72.98</v>
      </c>
      <c r="G63" s="61">
        <f>0.16*F63</f>
        <v>11.6768</v>
      </c>
      <c r="H63" s="61">
        <f>E63*F63*0.16</f>
        <v>0</v>
      </c>
      <c r="I63" s="62">
        <f t="shared" ref="I63:I64" si="20">E63*F63</f>
        <v>0</v>
      </c>
      <c r="J63" s="120">
        <f t="shared" ref="J63:J64" si="21">H63+I63</f>
        <v>0</v>
      </c>
      <c r="K63" s="46"/>
    </row>
    <row r="64" spans="1:12" s="36" customFormat="1" ht="28.5" x14ac:dyDescent="0.45">
      <c r="A64" s="106">
        <v>0</v>
      </c>
      <c r="B64" s="57">
        <v>44539</v>
      </c>
      <c r="C64" s="64" t="s">
        <v>724</v>
      </c>
      <c r="D64" s="59" t="s">
        <v>0</v>
      </c>
      <c r="E64" s="65">
        <v>6</v>
      </c>
      <c r="F64" s="66">
        <v>425</v>
      </c>
      <c r="G64" s="61">
        <f>0.16*F64</f>
        <v>68</v>
      </c>
      <c r="H64" s="61">
        <f>E64*F64*0.16</f>
        <v>408</v>
      </c>
      <c r="I64" s="62">
        <f t="shared" si="20"/>
        <v>2550</v>
      </c>
      <c r="J64" s="120">
        <f t="shared" si="21"/>
        <v>2958</v>
      </c>
      <c r="K64" s="46"/>
    </row>
    <row r="65" spans="1:13" s="36" customFormat="1" ht="28.5" x14ac:dyDescent="0.45">
      <c r="A65" s="106">
        <v>0</v>
      </c>
      <c r="B65" s="57">
        <v>44692</v>
      </c>
      <c r="C65" s="64" t="s">
        <v>534</v>
      </c>
      <c r="D65" s="59" t="s">
        <v>0</v>
      </c>
      <c r="E65" s="65">
        <v>0</v>
      </c>
      <c r="F65" s="66">
        <v>0</v>
      </c>
      <c r="G65" s="61">
        <v>0</v>
      </c>
      <c r="H65" s="61">
        <v>0</v>
      </c>
      <c r="I65" s="62">
        <f t="shared" si="0"/>
        <v>0</v>
      </c>
      <c r="J65" s="120">
        <f t="shared" si="1"/>
        <v>0</v>
      </c>
      <c r="K65" s="46"/>
    </row>
    <row r="66" spans="1:13" s="40" customFormat="1" ht="28.5" x14ac:dyDescent="0.45">
      <c r="A66" s="111">
        <v>1</v>
      </c>
      <c r="B66" s="72">
        <v>44921</v>
      </c>
      <c r="C66" s="78" t="s">
        <v>664</v>
      </c>
      <c r="D66" s="74" t="s">
        <v>0</v>
      </c>
      <c r="E66" s="135">
        <v>0</v>
      </c>
      <c r="F66" s="76">
        <v>41100</v>
      </c>
      <c r="G66" s="75">
        <f>0.18*F66</f>
        <v>7398</v>
      </c>
      <c r="H66" s="75">
        <f>E66*F66*0.18</f>
        <v>0</v>
      </c>
      <c r="I66" s="76">
        <f>E66*F66</f>
        <v>0</v>
      </c>
      <c r="J66" s="120">
        <f t="shared" si="1"/>
        <v>0</v>
      </c>
      <c r="K66" s="77"/>
    </row>
    <row r="67" spans="1:13" ht="28.5" x14ac:dyDescent="0.45">
      <c r="A67" s="106">
        <v>0</v>
      </c>
      <c r="B67" s="57">
        <v>43810</v>
      </c>
      <c r="C67" s="64" t="s">
        <v>1</v>
      </c>
      <c r="D67" s="59" t="s">
        <v>2</v>
      </c>
      <c r="E67" s="59">
        <v>0</v>
      </c>
      <c r="F67" s="66">
        <v>16.52</v>
      </c>
      <c r="G67" s="61">
        <f t="shared" ref="G67:G99" si="22">0.16*F67</f>
        <v>2.6431999999999998</v>
      </c>
      <c r="H67" s="61">
        <f t="shared" ref="H67:H99" si="23">E67*F67*0.16</f>
        <v>0</v>
      </c>
      <c r="I67" s="62">
        <f t="shared" si="0"/>
        <v>0</v>
      </c>
      <c r="J67" s="120">
        <f t="shared" si="1"/>
        <v>0</v>
      </c>
      <c r="K67" s="46"/>
    </row>
    <row r="68" spans="1:13" s="36" customFormat="1" ht="28.5" x14ac:dyDescent="0.45">
      <c r="A68" s="106">
        <v>53</v>
      </c>
      <c r="B68" s="57">
        <v>44880</v>
      </c>
      <c r="C68" s="64" t="s">
        <v>1</v>
      </c>
      <c r="D68" s="59" t="s">
        <v>352</v>
      </c>
      <c r="E68" s="59">
        <v>2</v>
      </c>
      <c r="F68" s="66">
        <v>20</v>
      </c>
      <c r="G68" s="61">
        <f t="shared" ref="G68" si="24">0.16*F68</f>
        <v>3.2</v>
      </c>
      <c r="H68" s="61">
        <f t="shared" ref="H68" si="25">E68*F68*0.16</f>
        <v>6.4</v>
      </c>
      <c r="I68" s="62">
        <f t="shared" ref="I68" si="26">E68*F68</f>
        <v>40</v>
      </c>
      <c r="J68" s="120">
        <f t="shared" ref="J68" si="27">H68+I68</f>
        <v>46.4</v>
      </c>
      <c r="K68" s="46"/>
    </row>
    <row r="69" spans="1:13" ht="28.5" x14ac:dyDescent="0.45">
      <c r="A69" s="106">
        <v>0</v>
      </c>
      <c r="B69" s="57">
        <v>44109</v>
      </c>
      <c r="C69" s="64" t="s">
        <v>186</v>
      </c>
      <c r="D69" s="59" t="s">
        <v>0</v>
      </c>
      <c r="E69" s="59">
        <v>0</v>
      </c>
      <c r="F69" s="66">
        <v>440</v>
      </c>
      <c r="G69" s="61">
        <f t="shared" si="22"/>
        <v>70.400000000000006</v>
      </c>
      <c r="H69" s="61">
        <f t="shared" si="23"/>
        <v>0</v>
      </c>
      <c r="I69" s="62">
        <f t="shared" si="0"/>
        <v>0</v>
      </c>
      <c r="J69" s="120">
        <f>H69+I69</f>
        <v>0</v>
      </c>
      <c r="K69" s="46"/>
    </row>
    <row r="70" spans="1:13" s="36" customFormat="1" ht="28.5" x14ac:dyDescent="0.45">
      <c r="A70" s="106">
        <v>9</v>
      </c>
      <c r="B70" s="57">
        <v>44914</v>
      </c>
      <c r="C70" s="64" t="s">
        <v>186</v>
      </c>
      <c r="D70" s="59" t="s">
        <v>0</v>
      </c>
      <c r="E70" s="59">
        <v>0</v>
      </c>
      <c r="F70" s="66">
        <v>32</v>
      </c>
      <c r="G70" s="61">
        <f t="shared" si="22"/>
        <v>5.12</v>
      </c>
      <c r="H70" s="61">
        <f>E70*F70*0.18</f>
        <v>0</v>
      </c>
      <c r="I70" s="62">
        <f t="shared" si="0"/>
        <v>0</v>
      </c>
      <c r="J70" s="120">
        <f>H70+I70</f>
        <v>0</v>
      </c>
      <c r="K70" s="46"/>
    </row>
    <row r="71" spans="1:13" s="36" customFormat="1" ht="28.5" x14ac:dyDescent="0.45">
      <c r="A71" s="106">
        <v>4</v>
      </c>
      <c r="B71" s="57">
        <v>44880</v>
      </c>
      <c r="C71" s="64" t="s">
        <v>669</v>
      </c>
      <c r="D71" s="59" t="s">
        <v>0</v>
      </c>
      <c r="E71" s="59">
        <v>0</v>
      </c>
      <c r="F71" s="66">
        <v>0</v>
      </c>
      <c r="G71" s="61">
        <f t="shared" ref="G71" si="28">0.16*F71</f>
        <v>0</v>
      </c>
      <c r="H71" s="61">
        <f>E71*F71*0.18</f>
        <v>0</v>
      </c>
      <c r="I71" s="62">
        <f t="shared" ref="I71" si="29">E71*F71</f>
        <v>0</v>
      </c>
      <c r="J71" s="120">
        <f>H71+I71</f>
        <v>0</v>
      </c>
      <c r="K71" s="46"/>
    </row>
    <row r="72" spans="1:13" ht="28.5" x14ac:dyDescent="0.45">
      <c r="A72" s="106">
        <v>0</v>
      </c>
      <c r="B72" s="57">
        <v>43446</v>
      </c>
      <c r="C72" s="64" t="s">
        <v>376</v>
      </c>
      <c r="D72" s="59" t="s">
        <v>0</v>
      </c>
      <c r="E72" s="59">
        <v>10</v>
      </c>
      <c r="F72" s="66">
        <v>440</v>
      </c>
      <c r="G72" s="61">
        <f t="shared" si="22"/>
        <v>70.400000000000006</v>
      </c>
      <c r="H72" s="61">
        <f t="shared" si="23"/>
        <v>704</v>
      </c>
      <c r="I72" s="62">
        <f t="shared" si="0"/>
        <v>4400</v>
      </c>
      <c r="J72" s="63">
        <f t="shared" si="1"/>
        <v>5104</v>
      </c>
      <c r="K72" s="46"/>
    </row>
    <row r="73" spans="1:13" ht="28.5" x14ac:dyDescent="0.45">
      <c r="A73" s="106">
        <v>0</v>
      </c>
      <c r="B73" s="57">
        <v>42911</v>
      </c>
      <c r="C73" s="64" t="s">
        <v>649</v>
      </c>
      <c r="D73" s="59" t="s">
        <v>0</v>
      </c>
      <c r="E73" s="59">
        <v>6</v>
      </c>
      <c r="F73" s="66">
        <v>150</v>
      </c>
      <c r="G73" s="61">
        <f t="shared" si="22"/>
        <v>24</v>
      </c>
      <c r="H73" s="61">
        <f t="shared" si="23"/>
        <v>144</v>
      </c>
      <c r="I73" s="62">
        <f t="shared" si="0"/>
        <v>900</v>
      </c>
      <c r="J73" s="63">
        <f t="shared" si="1"/>
        <v>1044</v>
      </c>
      <c r="K73" s="46"/>
    </row>
    <row r="74" spans="1:13" ht="28.5" x14ac:dyDescent="0.45">
      <c r="A74" s="106">
        <v>0</v>
      </c>
      <c r="B74" s="57">
        <v>44435</v>
      </c>
      <c r="C74" s="64" t="s">
        <v>329</v>
      </c>
      <c r="D74" s="59" t="s">
        <v>0</v>
      </c>
      <c r="E74" s="59">
        <v>0</v>
      </c>
      <c r="F74" s="66">
        <v>44</v>
      </c>
      <c r="G74" s="61">
        <f>0.18*F74</f>
        <v>7.92</v>
      </c>
      <c r="H74" s="61">
        <f>E74*F74*0.18</f>
        <v>0</v>
      </c>
      <c r="I74" s="62">
        <f t="shared" si="0"/>
        <v>0</v>
      </c>
      <c r="J74" s="63">
        <f t="shared" si="1"/>
        <v>0</v>
      </c>
      <c r="K74" s="46"/>
    </row>
    <row r="75" spans="1:13" s="40" customFormat="1" ht="28.5" x14ac:dyDescent="0.45">
      <c r="A75" s="111">
        <v>40</v>
      </c>
      <c r="B75" s="72">
        <v>44917</v>
      </c>
      <c r="C75" s="78" t="s">
        <v>662</v>
      </c>
      <c r="D75" s="74" t="s">
        <v>0</v>
      </c>
      <c r="E75" s="74">
        <v>3</v>
      </c>
      <c r="F75" s="76">
        <v>39</v>
      </c>
      <c r="G75" s="75">
        <f>0.18*F75</f>
        <v>7.02</v>
      </c>
      <c r="H75" s="75">
        <f>E75*F75*0.18</f>
        <v>21.06</v>
      </c>
      <c r="I75" s="76">
        <f t="shared" si="0"/>
        <v>117</v>
      </c>
      <c r="J75" s="120">
        <f t="shared" si="1"/>
        <v>138.06</v>
      </c>
      <c r="K75" s="77"/>
    </row>
    <row r="76" spans="1:13" ht="28.5" x14ac:dyDescent="0.45">
      <c r="A76" s="106">
        <v>0</v>
      </c>
      <c r="B76" s="57">
        <v>43805</v>
      </c>
      <c r="C76" s="64" t="s">
        <v>121</v>
      </c>
      <c r="D76" s="59" t="s">
        <v>0</v>
      </c>
      <c r="E76" s="59">
        <v>26</v>
      </c>
      <c r="F76" s="66">
        <v>27.14</v>
      </c>
      <c r="G76" s="61">
        <f t="shared" si="22"/>
        <v>4.3424000000000005</v>
      </c>
      <c r="H76" s="61">
        <f t="shared" si="23"/>
        <v>112.9024</v>
      </c>
      <c r="I76" s="62">
        <f t="shared" si="0"/>
        <v>705.64</v>
      </c>
      <c r="J76" s="63">
        <f t="shared" si="1"/>
        <v>818.54240000000004</v>
      </c>
      <c r="K76" s="46"/>
    </row>
    <row r="77" spans="1:13" ht="28.5" x14ac:dyDescent="0.45">
      <c r="A77" s="106">
        <v>0</v>
      </c>
      <c r="B77" s="57">
        <v>43805</v>
      </c>
      <c r="C77" s="64" t="s">
        <v>3</v>
      </c>
      <c r="D77" s="59" t="s">
        <v>0</v>
      </c>
      <c r="E77" s="59">
        <v>91</v>
      </c>
      <c r="F77" s="66">
        <v>10.62</v>
      </c>
      <c r="G77" s="61">
        <f t="shared" si="22"/>
        <v>1.6991999999999998</v>
      </c>
      <c r="H77" s="61">
        <f t="shared" si="23"/>
        <v>154.62719999999999</v>
      </c>
      <c r="I77" s="62">
        <f t="shared" si="0"/>
        <v>966.42</v>
      </c>
      <c r="J77" s="63">
        <f t="shared" si="1"/>
        <v>1121.0472</v>
      </c>
      <c r="K77" s="46"/>
    </row>
    <row r="78" spans="1:13" ht="28.5" x14ac:dyDescent="0.45">
      <c r="A78" s="106">
        <v>0</v>
      </c>
      <c r="B78" s="57">
        <v>43580</v>
      </c>
      <c r="C78" s="64" t="s">
        <v>360</v>
      </c>
      <c r="D78" s="59" t="s">
        <v>361</v>
      </c>
      <c r="E78" s="59">
        <v>475</v>
      </c>
      <c r="F78" s="66">
        <v>14.16</v>
      </c>
      <c r="G78" s="61">
        <f t="shared" si="22"/>
        <v>2.2656000000000001</v>
      </c>
      <c r="H78" s="61">
        <f t="shared" si="23"/>
        <v>1076.1600000000001</v>
      </c>
      <c r="I78" s="62">
        <f t="shared" si="0"/>
        <v>6726</v>
      </c>
      <c r="J78" s="63">
        <f t="shared" si="1"/>
        <v>7802.16</v>
      </c>
      <c r="K78" s="46"/>
    </row>
    <row r="79" spans="1:13" ht="46.5" x14ac:dyDescent="0.7">
      <c r="A79" s="106">
        <v>0</v>
      </c>
      <c r="B79" s="57">
        <v>44441</v>
      </c>
      <c r="C79" s="58" t="s">
        <v>130</v>
      </c>
      <c r="D79" s="59" t="s">
        <v>0</v>
      </c>
      <c r="E79" s="59">
        <v>45</v>
      </c>
      <c r="F79" s="61">
        <v>17.7</v>
      </c>
      <c r="G79" s="61">
        <f t="shared" si="22"/>
        <v>2.8319999999999999</v>
      </c>
      <c r="H79" s="61">
        <f t="shared" si="23"/>
        <v>127.44</v>
      </c>
      <c r="I79" s="62">
        <f t="shared" si="0"/>
        <v>796.5</v>
      </c>
      <c r="J79" s="63">
        <f t="shared" si="1"/>
        <v>923.94</v>
      </c>
      <c r="K79" s="46"/>
      <c r="M79" s="97"/>
    </row>
    <row r="80" spans="1:13" ht="46.5" x14ac:dyDescent="0.7">
      <c r="A80" s="106">
        <v>0</v>
      </c>
      <c r="B80" s="57">
        <v>44523</v>
      </c>
      <c r="C80" s="58" t="s">
        <v>244</v>
      </c>
      <c r="D80" s="59" t="s">
        <v>0</v>
      </c>
      <c r="E80" s="59">
        <v>0</v>
      </c>
      <c r="F80" s="61">
        <v>15.87</v>
      </c>
      <c r="G80" s="61">
        <f t="shared" si="22"/>
        <v>2.5392000000000001</v>
      </c>
      <c r="H80" s="61">
        <f t="shared" si="23"/>
        <v>0</v>
      </c>
      <c r="I80" s="62">
        <f t="shared" si="0"/>
        <v>0</v>
      </c>
      <c r="J80" s="63">
        <f t="shared" si="1"/>
        <v>0</v>
      </c>
      <c r="K80" s="46"/>
      <c r="M80" s="97"/>
    </row>
    <row r="81" spans="1:13" s="36" customFormat="1" ht="46.5" x14ac:dyDescent="0.7">
      <c r="A81" s="106">
        <v>15</v>
      </c>
      <c r="B81" s="57">
        <v>45092</v>
      </c>
      <c r="C81" s="58" t="s">
        <v>720</v>
      </c>
      <c r="D81" s="59" t="s">
        <v>0</v>
      </c>
      <c r="E81" s="59">
        <v>0</v>
      </c>
      <c r="F81" s="61">
        <v>900</v>
      </c>
      <c r="G81" s="61">
        <f t="shared" si="22"/>
        <v>144</v>
      </c>
      <c r="H81" s="61">
        <f>E81*F81*0.18</f>
        <v>0</v>
      </c>
      <c r="I81" s="62">
        <f t="shared" si="0"/>
        <v>0</v>
      </c>
      <c r="J81" s="63">
        <f t="shared" si="1"/>
        <v>0</v>
      </c>
      <c r="K81" s="46"/>
      <c r="M81" s="97"/>
    </row>
    <row r="82" spans="1:13" ht="46.5" x14ac:dyDescent="0.7">
      <c r="A82" s="106">
        <v>0</v>
      </c>
      <c r="B82" s="57">
        <v>44341</v>
      </c>
      <c r="C82" s="58" t="s">
        <v>218</v>
      </c>
      <c r="D82" s="59" t="s">
        <v>103</v>
      </c>
      <c r="E82" s="60">
        <v>0</v>
      </c>
      <c r="F82" s="61">
        <v>170</v>
      </c>
      <c r="G82" s="61">
        <f t="shared" si="22"/>
        <v>27.2</v>
      </c>
      <c r="H82" s="61">
        <f t="shared" si="23"/>
        <v>0</v>
      </c>
      <c r="I82" s="62">
        <f t="shared" si="0"/>
        <v>0</v>
      </c>
      <c r="J82" s="63">
        <f t="shared" si="1"/>
        <v>0</v>
      </c>
      <c r="K82" s="46"/>
      <c r="M82" s="97"/>
    </row>
    <row r="83" spans="1:13" s="36" customFormat="1" ht="46.5" x14ac:dyDescent="0.7">
      <c r="A83" s="106">
        <v>118</v>
      </c>
      <c r="B83" s="57">
        <v>44713</v>
      </c>
      <c r="C83" s="58" t="s">
        <v>218</v>
      </c>
      <c r="D83" s="59" t="s">
        <v>546</v>
      </c>
      <c r="E83" s="60">
        <v>0</v>
      </c>
      <c r="F83" s="61">
        <v>247.68</v>
      </c>
      <c r="G83" s="61">
        <f t="shared" si="22"/>
        <v>39.628800000000005</v>
      </c>
      <c r="H83" s="61">
        <f t="shared" si="23"/>
        <v>0</v>
      </c>
      <c r="I83" s="62">
        <f t="shared" ref="I83" si="30">E83*F83</f>
        <v>0</v>
      </c>
      <c r="J83" s="63">
        <f t="shared" ref="J83" si="31">H83+I83</f>
        <v>0</v>
      </c>
      <c r="K83" s="46"/>
      <c r="M83" s="97"/>
    </row>
    <row r="84" spans="1:13" s="36" customFormat="1" ht="46.5" x14ac:dyDescent="0.7">
      <c r="A84" s="106">
        <v>230</v>
      </c>
      <c r="B84" s="57">
        <v>44908</v>
      </c>
      <c r="C84" s="58" t="s">
        <v>218</v>
      </c>
      <c r="D84" s="59" t="s">
        <v>546</v>
      </c>
      <c r="E84" s="60">
        <v>0</v>
      </c>
      <c r="F84" s="61">
        <v>219.1</v>
      </c>
      <c r="G84" s="61">
        <f t="shared" si="22"/>
        <v>35.055999999999997</v>
      </c>
      <c r="H84" s="61">
        <f t="shared" si="23"/>
        <v>0</v>
      </c>
      <c r="I84" s="62">
        <f>E84*F84</f>
        <v>0</v>
      </c>
      <c r="J84" s="63">
        <f t="shared" si="1"/>
        <v>0</v>
      </c>
      <c r="K84" s="46"/>
      <c r="M84" s="97"/>
    </row>
    <row r="85" spans="1:13" s="36" customFormat="1" ht="46.5" x14ac:dyDescent="0.7">
      <c r="A85" s="106">
        <v>400</v>
      </c>
      <c r="B85" s="57">
        <v>45035</v>
      </c>
      <c r="C85" s="58" t="s">
        <v>691</v>
      </c>
      <c r="D85" s="59" t="s">
        <v>546</v>
      </c>
      <c r="E85" s="60">
        <v>30</v>
      </c>
      <c r="F85" s="61">
        <v>223</v>
      </c>
      <c r="G85" s="61">
        <f t="shared" si="22"/>
        <v>35.68</v>
      </c>
      <c r="H85" s="61">
        <f t="shared" si="23"/>
        <v>1070.4000000000001</v>
      </c>
      <c r="I85" s="62">
        <f>E85*F85</f>
        <v>6690</v>
      </c>
      <c r="J85" s="63">
        <f t="shared" si="1"/>
        <v>7760.4</v>
      </c>
      <c r="K85" s="46"/>
      <c r="M85" s="97"/>
    </row>
    <row r="86" spans="1:13" ht="46.5" x14ac:dyDescent="0.7">
      <c r="A86" s="106">
        <v>0</v>
      </c>
      <c r="B86" s="57">
        <v>44109</v>
      </c>
      <c r="C86" s="64" t="s">
        <v>127</v>
      </c>
      <c r="D86" s="59" t="s">
        <v>0</v>
      </c>
      <c r="E86" s="59">
        <v>0</v>
      </c>
      <c r="F86" s="61">
        <v>84.99</v>
      </c>
      <c r="G86" s="61">
        <f t="shared" si="22"/>
        <v>13.5984</v>
      </c>
      <c r="H86" s="61">
        <f>E86*F86*0.16</f>
        <v>0</v>
      </c>
      <c r="I86" s="62">
        <f t="shared" ref="I86:I90" si="32">E86*F86</f>
        <v>0</v>
      </c>
      <c r="J86" s="63">
        <f t="shared" ref="J86:J90" si="33">H86+I86</f>
        <v>0</v>
      </c>
      <c r="K86" s="46"/>
      <c r="M86" s="97"/>
    </row>
    <row r="87" spans="1:13" s="36" customFormat="1" ht="46.5" x14ac:dyDescent="0.7">
      <c r="A87" s="106">
        <v>67</v>
      </c>
      <c r="B87" s="57">
        <v>44797</v>
      </c>
      <c r="C87" s="64" t="s">
        <v>127</v>
      </c>
      <c r="D87" s="59" t="s">
        <v>0</v>
      </c>
      <c r="E87" s="59">
        <v>0</v>
      </c>
      <c r="F87" s="61">
        <v>61.02</v>
      </c>
      <c r="G87" s="61">
        <f>0.18*F87</f>
        <v>10.983600000000001</v>
      </c>
      <c r="H87" s="61">
        <f>E87*F87*0.18</f>
        <v>0</v>
      </c>
      <c r="I87" s="62">
        <f t="shared" si="32"/>
        <v>0</v>
      </c>
      <c r="J87" s="63">
        <f t="shared" si="33"/>
        <v>0</v>
      </c>
      <c r="K87" s="46"/>
      <c r="M87" s="97"/>
    </row>
    <row r="88" spans="1:13" s="36" customFormat="1" ht="46.5" x14ac:dyDescent="0.7">
      <c r="A88" s="106">
        <v>150</v>
      </c>
      <c r="B88" s="57">
        <v>44880</v>
      </c>
      <c r="C88" s="64" t="s">
        <v>599</v>
      </c>
      <c r="D88" s="59" t="s">
        <v>0</v>
      </c>
      <c r="E88" s="59">
        <v>0</v>
      </c>
      <c r="F88" s="137">
        <v>0</v>
      </c>
      <c r="G88" s="61">
        <f t="shared" ref="G88:G90" si="34">0.18*F88</f>
        <v>0</v>
      </c>
      <c r="H88" s="61">
        <f t="shared" ref="H88:H90" si="35">E88*F88*0.18</f>
        <v>0</v>
      </c>
      <c r="I88" s="62">
        <f t="shared" si="32"/>
        <v>0</v>
      </c>
      <c r="J88" s="139">
        <f t="shared" si="33"/>
        <v>0</v>
      </c>
      <c r="K88" s="46"/>
      <c r="M88" s="97"/>
    </row>
    <row r="89" spans="1:13" s="36" customFormat="1" ht="46.5" x14ac:dyDescent="0.7">
      <c r="A89" s="106">
        <v>10</v>
      </c>
      <c r="B89" s="57">
        <v>44939</v>
      </c>
      <c r="C89" s="64" t="s">
        <v>599</v>
      </c>
      <c r="D89" s="59" t="s">
        <v>0</v>
      </c>
      <c r="E89" s="59">
        <v>0</v>
      </c>
      <c r="F89" s="137"/>
      <c r="G89" s="61"/>
      <c r="H89" s="61"/>
      <c r="I89" s="62"/>
      <c r="J89" s="63"/>
      <c r="K89" s="46"/>
      <c r="M89" s="97"/>
    </row>
    <row r="90" spans="1:13" s="36" customFormat="1" ht="46.5" x14ac:dyDescent="0.7">
      <c r="A90" s="106">
        <v>1</v>
      </c>
      <c r="B90" s="57">
        <v>44880</v>
      </c>
      <c r="C90" s="64" t="s">
        <v>632</v>
      </c>
      <c r="D90" s="59" t="s">
        <v>0</v>
      </c>
      <c r="E90" s="59">
        <v>0</v>
      </c>
      <c r="F90" s="61">
        <v>0</v>
      </c>
      <c r="G90" s="61">
        <f t="shared" si="34"/>
        <v>0</v>
      </c>
      <c r="H90" s="61">
        <f t="shared" si="35"/>
        <v>0</v>
      </c>
      <c r="I90" s="62">
        <f t="shared" si="32"/>
        <v>0</v>
      </c>
      <c r="J90" s="63">
        <f t="shared" si="33"/>
        <v>0</v>
      </c>
      <c r="K90" s="46"/>
      <c r="M90" s="97"/>
    </row>
    <row r="91" spans="1:13" ht="46.5" x14ac:dyDescent="0.7">
      <c r="A91" s="106">
        <v>0</v>
      </c>
      <c r="B91" s="57">
        <v>43805</v>
      </c>
      <c r="C91" s="64" t="s">
        <v>119</v>
      </c>
      <c r="D91" s="59" t="s">
        <v>0</v>
      </c>
      <c r="E91" s="59">
        <v>35</v>
      </c>
      <c r="F91" s="61">
        <v>147.5</v>
      </c>
      <c r="G91" s="61">
        <f t="shared" si="22"/>
        <v>23.6</v>
      </c>
      <c r="H91" s="61">
        <f>E91*F91*0.16</f>
        <v>826</v>
      </c>
      <c r="I91" s="62">
        <f>E91*F91</f>
        <v>5162.5</v>
      </c>
      <c r="J91" s="63">
        <f t="shared" si="1"/>
        <v>5988.5</v>
      </c>
      <c r="K91" s="46"/>
      <c r="M91" s="97"/>
    </row>
    <row r="92" spans="1:13" s="36" customFormat="1" ht="46.5" x14ac:dyDescent="0.7">
      <c r="A92" s="106">
        <v>12</v>
      </c>
      <c r="B92" s="57">
        <v>44798</v>
      </c>
      <c r="C92" s="64" t="s">
        <v>575</v>
      </c>
      <c r="D92" s="59" t="s">
        <v>0</v>
      </c>
      <c r="E92" s="59">
        <v>0</v>
      </c>
      <c r="F92" s="61">
        <v>164.71</v>
      </c>
      <c r="G92" s="61">
        <f t="shared" si="22"/>
        <v>26.3536</v>
      </c>
      <c r="H92" s="61">
        <f>E92*F92*0.18</f>
        <v>0</v>
      </c>
      <c r="I92" s="62">
        <f>E92*F92</f>
        <v>0</v>
      </c>
      <c r="J92" s="63">
        <f t="shared" si="1"/>
        <v>0</v>
      </c>
      <c r="K92" s="46"/>
      <c r="M92" s="97"/>
    </row>
    <row r="93" spans="1:13" s="36" customFormat="1" ht="46.5" x14ac:dyDescent="0.7">
      <c r="A93" s="106">
        <v>22</v>
      </c>
      <c r="B93" s="57">
        <v>44797</v>
      </c>
      <c r="C93" s="64" t="s">
        <v>573</v>
      </c>
      <c r="D93" s="59" t="s">
        <v>0</v>
      </c>
      <c r="E93" s="59">
        <v>0</v>
      </c>
      <c r="F93" s="61">
        <v>116.27</v>
      </c>
      <c r="G93" s="61">
        <f t="shared" si="22"/>
        <v>18.603200000000001</v>
      </c>
      <c r="H93" s="61">
        <f>E93*F93*0.18</f>
        <v>0</v>
      </c>
      <c r="I93" s="62">
        <f>E93*F93</f>
        <v>0</v>
      </c>
      <c r="J93" s="63">
        <f t="shared" ref="J93" si="36">H93+I93</f>
        <v>0</v>
      </c>
      <c r="K93" s="46"/>
      <c r="M93" s="97"/>
    </row>
    <row r="94" spans="1:13" ht="28.5" x14ac:dyDescent="0.45">
      <c r="A94" s="106">
        <v>0</v>
      </c>
      <c r="B94" s="57">
        <v>43810</v>
      </c>
      <c r="C94" s="64" t="s">
        <v>189</v>
      </c>
      <c r="D94" s="59" t="s">
        <v>0</v>
      </c>
      <c r="E94" s="59">
        <v>107</v>
      </c>
      <c r="F94" s="66">
        <v>82.43</v>
      </c>
      <c r="G94" s="61">
        <f t="shared" si="22"/>
        <v>13.188800000000001</v>
      </c>
      <c r="H94" s="61">
        <f t="shared" si="23"/>
        <v>1411.2016000000001</v>
      </c>
      <c r="I94" s="62">
        <f t="shared" si="0"/>
        <v>8820.01</v>
      </c>
      <c r="J94" s="63">
        <f t="shared" si="1"/>
        <v>10231.211600000001</v>
      </c>
      <c r="K94" s="46"/>
      <c r="M94" s="98"/>
    </row>
    <row r="95" spans="1:13" ht="28.5" x14ac:dyDescent="0.45">
      <c r="A95" s="106">
        <v>0</v>
      </c>
      <c r="B95" s="57">
        <v>44109</v>
      </c>
      <c r="C95" s="64" t="s">
        <v>362</v>
      </c>
      <c r="D95" s="59" t="s">
        <v>0</v>
      </c>
      <c r="E95" s="59">
        <v>163</v>
      </c>
      <c r="F95" s="66">
        <v>85.8</v>
      </c>
      <c r="G95" s="61">
        <f t="shared" si="22"/>
        <v>13.728</v>
      </c>
      <c r="H95" s="61">
        <f>E95*F95*0.16</f>
        <v>2237.6640000000002</v>
      </c>
      <c r="I95" s="62">
        <f t="shared" si="0"/>
        <v>13985.4</v>
      </c>
      <c r="J95" s="63">
        <f t="shared" si="1"/>
        <v>16223.064</v>
      </c>
      <c r="K95" s="46"/>
    </row>
    <row r="96" spans="1:13" s="36" customFormat="1" ht="28.5" x14ac:dyDescent="0.45">
      <c r="A96" s="106">
        <v>8</v>
      </c>
      <c r="B96" s="57">
        <v>44798</v>
      </c>
      <c r="C96" s="64" t="s">
        <v>574</v>
      </c>
      <c r="D96" s="59" t="s">
        <v>0</v>
      </c>
      <c r="E96" s="59">
        <v>0</v>
      </c>
      <c r="F96" s="66">
        <v>121.18</v>
      </c>
      <c r="G96" s="61">
        <f>0.16*F96</f>
        <v>19.3888</v>
      </c>
      <c r="I96" s="62">
        <f t="shared" si="0"/>
        <v>0</v>
      </c>
      <c r="J96" s="63">
        <f>H96+I96</f>
        <v>0</v>
      </c>
      <c r="K96" s="46"/>
    </row>
    <row r="97" spans="1:13" ht="28.5" x14ac:dyDescent="0.45">
      <c r="A97" s="106">
        <v>0</v>
      </c>
      <c r="B97" s="57">
        <v>44109</v>
      </c>
      <c r="C97" s="64" t="s">
        <v>120</v>
      </c>
      <c r="D97" s="59" t="s">
        <v>0</v>
      </c>
      <c r="E97" s="59">
        <v>0</v>
      </c>
      <c r="F97" s="66">
        <v>194.7</v>
      </c>
      <c r="G97" s="61">
        <f t="shared" si="22"/>
        <v>31.151999999999997</v>
      </c>
      <c r="H97" s="61"/>
      <c r="I97" s="62">
        <f t="shared" si="0"/>
        <v>0</v>
      </c>
      <c r="J97" s="63"/>
      <c r="K97" s="46"/>
    </row>
    <row r="98" spans="1:13" s="36" customFormat="1" ht="28.5" x14ac:dyDescent="0.45">
      <c r="A98" s="106">
        <v>15</v>
      </c>
      <c r="B98" s="57">
        <v>44798</v>
      </c>
      <c r="C98" s="64" t="s">
        <v>576</v>
      </c>
      <c r="D98" s="59" t="s">
        <v>577</v>
      </c>
      <c r="E98" s="59">
        <v>0</v>
      </c>
      <c r="F98" s="66">
        <v>225.88</v>
      </c>
      <c r="G98" s="61">
        <f>0.18*F98</f>
        <v>40.6584</v>
      </c>
      <c r="H98" s="61">
        <f>E98*F98*0.18</f>
        <v>0</v>
      </c>
      <c r="I98" s="62">
        <f t="shared" si="0"/>
        <v>0</v>
      </c>
      <c r="J98" s="63">
        <f>H98+I98</f>
        <v>0</v>
      </c>
      <c r="K98" s="46"/>
    </row>
    <row r="99" spans="1:13" ht="33.75" x14ac:dyDescent="0.5">
      <c r="A99" s="106">
        <v>0</v>
      </c>
      <c r="B99" s="57">
        <v>43805</v>
      </c>
      <c r="C99" s="64" t="s">
        <v>523</v>
      </c>
      <c r="D99" s="59" t="s">
        <v>0</v>
      </c>
      <c r="E99" s="59">
        <v>0</v>
      </c>
      <c r="F99" s="66">
        <v>25</v>
      </c>
      <c r="G99" s="61">
        <f t="shared" si="22"/>
        <v>4</v>
      </c>
      <c r="H99" s="61">
        <f t="shared" si="23"/>
        <v>0</v>
      </c>
      <c r="I99" s="62">
        <f t="shared" ref="I99:I100" si="37">E99*F99</f>
        <v>0</v>
      </c>
      <c r="J99" s="63">
        <f t="shared" ref="J99:J100" si="38">H99+I99</f>
        <v>0</v>
      </c>
      <c r="K99" s="46"/>
      <c r="M99" s="99"/>
    </row>
    <row r="100" spans="1:13" s="40" customFormat="1" ht="28.5" x14ac:dyDescent="0.45">
      <c r="A100" s="106">
        <v>1982</v>
      </c>
      <c r="B100" s="72">
        <v>44684</v>
      </c>
      <c r="C100" s="78" t="s">
        <v>527</v>
      </c>
      <c r="D100" s="74" t="s">
        <v>0</v>
      </c>
      <c r="E100" s="74">
        <v>0</v>
      </c>
      <c r="F100" s="76">
        <v>30</v>
      </c>
      <c r="G100" s="75">
        <f>0.18*F100</f>
        <v>5.3999999999999995</v>
      </c>
      <c r="H100" s="75">
        <f>E100*F100*0.18</f>
        <v>0</v>
      </c>
      <c r="I100" s="62">
        <f t="shared" si="37"/>
        <v>0</v>
      </c>
      <c r="J100" s="63">
        <f t="shared" si="38"/>
        <v>0</v>
      </c>
      <c r="K100" s="77"/>
    </row>
    <row r="101" spans="1:13" s="40" customFormat="1" ht="28.5" x14ac:dyDescent="0.45">
      <c r="A101" s="106">
        <v>0</v>
      </c>
      <c r="B101" s="72">
        <v>43811</v>
      </c>
      <c r="C101" s="78" t="s">
        <v>363</v>
      </c>
      <c r="D101" s="74" t="s">
        <v>0</v>
      </c>
      <c r="E101" s="74">
        <v>0</v>
      </c>
      <c r="F101" s="76">
        <v>73.16</v>
      </c>
      <c r="G101" s="75">
        <f t="shared" ref="G101:G127" si="39">0.16*F101</f>
        <v>11.7056</v>
      </c>
      <c r="H101" s="75">
        <f t="shared" ref="H101:H127" si="40">E101*F101*0.16</f>
        <v>0</v>
      </c>
      <c r="I101" s="62">
        <f t="shared" si="0"/>
        <v>0</v>
      </c>
      <c r="J101" s="63">
        <f t="shared" si="1"/>
        <v>0</v>
      </c>
      <c r="K101" s="77"/>
    </row>
    <row r="102" spans="1:13" s="40" customFormat="1" ht="28.5" x14ac:dyDescent="0.45">
      <c r="A102" s="106">
        <v>242</v>
      </c>
      <c r="B102" s="72">
        <v>45125</v>
      </c>
      <c r="C102" s="78" t="s">
        <v>730</v>
      </c>
      <c r="D102" s="74" t="s">
        <v>0</v>
      </c>
      <c r="E102" s="74">
        <v>242</v>
      </c>
      <c r="F102" s="76"/>
      <c r="G102" s="75"/>
      <c r="H102" s="75"/>
      <c r="I102" s="62"/>
      <c r="J102" s="63"/>
      <c r="K102" s="77"/>
    </row>
    <row r="103" spans="1:13" s="40" customFormat="1" ht="28.5" x14ac:dyDescent="0.45">
      <c r="A103" s="106">
        <v>15</v>
      </c>
      <c r="B103" s="72">
        <v>45092</v>
      </c>
      <c r="C103" s="78" t="s">
        <v>718</v>
      </c>
      <c r="D103" s="74" t="s">
        <v>0</v>
      </c>
      <c r="E103" s="74">
        <v>0</v>
      </c>
      <c r="F103" s="76">
        <v>435.88</v>
      </c>
      <c r="G103" s="75">
        <f t="shared" si="39"/>
        <v>69.740800000000007</v>
      </c>
      <c r="H103" s="75">
        <f>E103*F103*0.18</f>
        <v>0</v>
      </c>
      <c r="I103" s="62">
        <f t="shared" si="0"/>
        <v>0</v>
      </c>
      <c r="J103" s="63">
        <f t="shared" si="1"/>
        <v>0</v>
      </c>
      <c r="K103" s="77"/>
    </row>
    <row r="104" spans="1:13" ht="28.5" x14ac:dyDescent="0.45">
      <c r="A104" s="106">
        <v>0</v>
      </c>
      <c r="B104" s="57">
        <v>41068</v>
      </c>
      <c r="C104" s="64" t="s">
        <v>145</v>
      </c>
      <c r="D104" s="59" t="s">
        <v>0</v>
      </c>
      <c r="E104" s="59">
        <v>0</v>
      </c>
      <c r="F104" s="61">
        <v>280</v>
      </c>
      <c r="G104" s="61">
        <f t="shared" si="39"/>
        <v>44.800000000000004</v>
      </c>
      <c r="H104" s="75">
        <f t="shared" ref="H104:H110" si="41">E104*F104*0.16</f>
        <v>0</v>
      </c>
      <c r="I104" s="62">
        <f t="shared" ref="I104:I110" si="42">E104*F104</f>
        <v>0</v>
      </c>
      <c r="J104" s="63">
        <f t="shared" ref="J104:J110" si="43">H104+I104</f>
        <v>0</v>
      </c>
      <c r="K104" s="46"/>
    </row>
    <row r="105" spans="1:13" ht="28.5" x14ac:dyDescent="0.45">
      <c r="A105" s="106">
        <v>0</v>
      </c>
      <c r="B105" s="57">
        <v>41597</v>
      </c>
      <c r="C105" s="64" t="s">
        <v>113</v>
      </c>
      <c r="D105" s="59" t="s">
        <v>0</v>
      </c>
      <c r="E105" s="59">
        <v>0</v>
      </c>
      <c r="F105" s="66">
        <v>981.76</v>
      </c>
      <c r="G105" s="61">
        <f t="shared" si="39"/>
        <v>157.08160000000001</v>
      </c>
      <c r="H105" s="75">
        <f t="shared" si="41"/>
        <v>0</v>
      </c>
      <c r="I105" s="62">
        <f t="shared" si="42"/>
        <v>0</v>
      </c>
      <c r="J105" s="63">
        <f t="shared" si="43"/>
        <v>0</v>
      </c>
      <c r="K105" s="46"/>
    </row>
    <row r="106" spans="1:13" ht="28.5" x14ac:dyDescent="0.45">
      <c r="A106" s="106">
        <v>0</v>
      </c>
      <c r="B106" s="57">
        <v>41991</v>
      </c>
      <c r="C106" s="64" t="s">
        <v>112</v>
      </c>
      <c r="D106" s="59" t="s">
        <v>0</v>
      </c>
      <c r="E106" s="59">
        <f>'[1]Cartucho Tinta HP-21'!$H$12</f>
        <v>0</v>
      </c>
      <c r="F106" s="66">
        <v>830</v>
      </c>
      <c r="G106" s="61">
        <f t="shared" si="39"/>
        <v>132.80000000000001</v>
      </c>
      <c r="H106" s="75">
        <f t="shared" si="41"/>
        <v>0</v>
      </c>
      <c r="I106" s="62">
        <f t="shared" si="42"/>
        <v>0</v>
      </c>
      <c r="J106" s="63">
        <f t="shared" si="43"/>
        <v>0</v>
      </c>
      <c r="K106" s="46"/>
    </row>
    <row r="107" spans="1:13" ht="28.5" x14ac:dyDescent="0.45">
      <c r="A107" s="106">
        <v>0</v>
      </c>
      <c r="B107" s="57">
        <v>41093</v>
      </c>
      <c r="C107" s="64" t="s">
        <v>4</v>
      </c>
      <c r="D107" s="59" t="s">
        <v>0</v>
      </c>
      <c r="E107" s="59">
        <v>0</v>
      </c>
      <c r="F107" s="61">
        <v>1009.2</v>
      </c>
      <c r="G107" s="61">
        <f t="shared" si="39"/>
        <v>161.47200000000001</v>
      </c>
      <c r="H107" s="75">
        <f t="shared" si="41"/>
        <v>0</v>
      </c>
      <c r="I107" s="62">
        <f t="shared" si="42"/>
        <v>0</v>
      </c>
      <c r="J107" s="63">
        <f t="shared" si="43"/>
        <v>0</v>
      </c>
      <c r="K107" s="46"/>
    </row>
    <row r="108" spans="1:13" ht="28.5" x14ac:dyDescent="0.45">
      <c r="A108" s="106">
        <v>0</v>
      </c>
      <c r="B108" s="57">
        <v>41093</v>
      </c>
      <c r="C108" s="64" t="s">
        <v>5</v>
      </c>
      <c r="D108" s="59" t="s">
        <v>0</v>
      </c>
      <c r="E108" s="59">
        <v>0</v>
      </c>
      <c r="F108" s="61">
        <v>1218</v>
      </c>
      <c r="G108" s="61">
        <f t="shared" si="39"/>
        <v>194.88</v>
      </c>
      <c r="H108" s="75">
        <f t="shared" si="41"/>
        <v>0</v>
      </c>
      <c r="I108" s="62">
        <f t="shared" si="42"/>
        <v>0</v>
      </c>
      <c r="J108" s="63">
        <f t="shared" si="43"/>
        <v>0</v>
      </c>
      <c r="K108" s="46"/>
    </row>
    <row r="109" spans="1:13" ht="28.5" x14ac:dyDescent="0.45">
      <c r="A109" s="106">
        <v>0</v>
      </c>
      <c r="B109" s="57">
        <v>44442</v>
      </c>
      <c r="C109" s="64" t="s">
        <v>390</v>
      </c>
      <c r="D109" s="59" t="s">
        <v>28</v>
      </c>
      <c r="E109" s="59">
        <v>0</v>
      </c>
      <c r="F109" s="61">
        <v>0</v>
      </c>
      <c r="G109" s="61">
        <f t="shared" si="39"/>
        <v>0</v>
      </c>
      <c r="H109" s="75">
        <f t="shared" si="41"/>
        <v>0</v>
      </c>
      <c r="I109" s="62">
        <f t="shared" si="42"/>
        <v>0</v>
      </c>
      <c r="J109" s="63">
        <f t="shared" si="43"/>
        <v>0</v>
      </c>
      <c r="K109" s="46" t="s">
        <v>570</v>
      </c>
    </row>
    <row r="110" spans="1:13" ht="28.5" x14ac:dyDescent="0.45">
      <c r="A110" s="106">
        <v>0</v>
      </c>
      <c r="B110" s="57">
        <v>42303</v>
      </c>
      <c r="C110" s="64" t="s">
        <v>156</v>
      </c>
      <c r="D110" s="59" t="s">
        <v>28</v>
      </c>
      <c r="E110" s="59">
        <v>0</v>
      </c>
      <c r="F110" s="66">
        <v>2</v>
      </c>
      <c r="G110" s="61">
        <f t="shared" si="39"/>
        <v>0.32</v>
      </c>
      <c r="H110" s="75">
        <f t="shared" si="41"/>
        <v>0</v>
      </c>
      <c r="I110" s="62">
        <f t="shared" si="42"/>
        <v>0</v>
      </c>
      <c r="J110" s="63">
        <f t="shared" si="43"/>
        <v>0</v>
      </c>
      <c r="K110" s="46"/>
    </row>
    <row r="111" spans="1:13" ht="28.5" x14ac:dyDescent="0.45">
      <c r="A111" s="106">
        <v>5</v>
      </c>
      <c r="B111" s="57">
        <v>44587</v>
      </c>
      <c r="C111" s="64" t="s">
        <v>328</v>
      </c>
      <c r="D111" s="59" t="s">
        <v>0</v>
      </c>
      <c r="E111" s="59">
        <v>0</v>
      </c>
      <c r="F111" s="66">
        <v>125</v>
      </c>
      <c r="G111" s="61">
        <f>0.16*F111</f>
        <v>20</v>
      </c>
      <c r="H111" s="61">
        <f t="shared" si="40"/>
        <v>0</v>
      </c>
      <c r="I111" s="62">
        <f t="shared" si="0"/>
        <v>0</v>
      </c>
      <c r="J111" s="63">
        <f t="shared" ref="J111:J154" si="44">H111+I111</f>
        <v>0</v>
      </c>
      <c r="K111" s="46"/>
    </row>
    <row r="112" spans="1:13" ht="28.5" x14ac:dyDescent="0.45">
      <c r="A112" s="106">
        <v>0</v>
      </c>
      <c r="B112" s="57">
        <v>42682</v>
      </c>
      <c r="C112" s="64" t="s">
        <v>6</v>
      </c>
      <c r="D112" s="59" t="s">
        <v>0</v>
      </c>
      <c r="E112" s="59">
        <v>2168</v>
      </c>
      <c r="F112" s="66">
        <v>9</v>
      </c>
      <c r="G112" s="61">
        <f t="shared" si="39"/>
        <v>1.44</v>
      </c>
      <c r="H112" s="61">
        <f t="shared" si="40"/>
        <v>3121.92</v>
      </c>
      <c r="I112" s="62">
        <f t="shared" si="0"/>
        <v>19512</v>
      </c>
      <c r="J112" s="63">
        <f t="shared" si="44"/>
        <v>22633.919999999998</v>
      </c>
      <c r="K112" s="46"/>
    </row>
    <row r="113" spans="1:11" ht="28.5" x14ac:dyDescent="0.45">
      <c r="A113" s="106">
        <v>0</v>
      </c>
      <c r="B113" s="57" t="s">
        <v>396</v>
      </c>
      <c r="C113" s="58" t="s">
        <v>106</v>
      </c>
      <c r="D113" s="59" t="s">
        <v>0</v>
      </c>
      <c r="E113" s="59">
        <v>22</v>
      </c>
      <c r="F113" s="61">
        <v>54.28</v>
      </c>
      <c r="G113" s="61">
        <f t="shared" si="39"/>
        <v>8.684800000000001</v>
      </c>
      <c r="H113" s="61">
        <f t="shared" si="40"/>
        <v>191.06560000000002</v>
      </c>
      <c r="I113" s="62">
        <f t="shared" si="0"/>
        <v>1194.1600000000001</v>
      </c>
      <c r="J113" s="63">
        <f t="shared" si="44"/>
        <v>1385.2256000000002</v>
      </c>
      <c r="K113" s="46"/>
    </row>
    <row r="114" spans="1:11" ht="28.5" x14ac:dyDescent="0.45">
      <c r="A114" s="106">
        <v>0</v>
      </c>
      <c r="B114" s="57">
        <v>43612</v>
      </c>
      <c r="C114" s="64" t="s">
        <v>131</v>
      </c>
      <c r="D114" s="59" t="s">
        <v>0</v>
      </c>
      <c r="E114" s="59">
        <v>0</v>
      </c>
      <c r="F114" s="61">
        <v>38.35</v>
      </c>
      <c r="G114" s="61">
        <f>0.16*F114</f>
        <v>6.1360000000000001</v>
      </c>
      <c r="H114" s="61">
        <f t="shared" si="40"/>
        <v>0</v>
      </c>
      <c r="I114" s="62">
        <f t="shared" ref="I114" si="45">E114*F114</f>
        <v>0</v>
      </c>
      <c r="J114" s="63">
        <f t="shared" ref="J114" si="46">H114+I114</f>
        <v>0</v>
      </c>
      <c r="K114" s="46"/>
    </row>
    <row r="115" spans="1:11" s="147" customFormat="1" ht="28.5" x14ac:dyDescent="0.45">
      <c r="A115" s="141">
        <v>12</v>
      </c>
      <c r="B115" s="142">
        <v>44880</v>
      </c>
      <c r="C115" s="148" t="s">
        <v>131</v>
      </c>
      <c r="D115" s="60" t="s">
        <v>0</v>
      </c>
      <c r="E115" s="60">
        <v>8</v>
      </c>
      <c r="F115" s="144">
        <v>0</v>
      </c>
      <c r="G115" s="144">
        <f>0.16*F115</f>
        <v>0</v>
      </c>
      <c r="H115" s="144">
        <f t="shared" ref="H115" si="47">E115*F115*0.16</f>
        <v>0</v>
      </c>
      <c r="I115" s="62">
        <f t="shared" ref="I115" si="48">E115*F115</f>
        <v>0</v>
      </c>
      <c r="J115" s="149">
        <f t="shared" ref="J115" si="49">H115+I115</f>
        <v>0</v>
      </c>
      <c r="K115" s="146"/>
    </row>
    <row r="116" spans="1:11" ht="28.5" x14ac:dyDescent="0.45">
      <c r="A116" s="106">
        <v>0</v>
      </c>
      <c r="B116" s="57">
        <v>43259</v>
      </c>
      <c r="C116" s="64" t="s">
        <v>9</v>
      </c>
      <c r="D116" s="59" t="s">
        <v>2</v>
      </c>
      <c r="E116" s="59">
        <v>45</v>
      </c>
      <c r="F116" s="66">
        <v>35.4</v>
      </c>
      <c r="G116" s="61">
        <f t="shared" si="39"/>
        <v>5.6639999999999997</v>
      </c>
      <c r="H116" s="61">
        <f t="shared" si="40"/>
        <v>254.88</v>
      </c>
      <c r="I116" s="62">
        <f t="shared" si="0"/>
        <v>1593</v>
      </c>
      <c r="J116" s="63">
        <f t="shared" si="44"/>
        <v>1847.88</v>
      </c>
      <c r="K116" s="46"/>
    </row>
    <row r="117" spans="1:11" s="147" customFormat="1" ht="28.5" x14ac:dyDescent="0.45">
      <c r="A117" s="141">
        <v>10</v>
      </c>
      <c r="B117" s="142">
        <v>44880</v>
      </c>
      <c r="C117" s="148" t="s">
        <v>600</v>
      </c>
      <c r="D117" s="60" t="s">
        <v>2</v>
      </c>
      <c r="E117" s="60">
        <v>0</v>
      </c>
      <c r="F117" s="66"/>
      <c r="G117" s="61">
        <f t="shared" si="39"/>
        <v>0</v>
      </c>
      <c r="H117" s="61">
        <f t="shared" si="40"/>
        <v>0</v>
      </c>
      <c r="I117" s="62">
        <f t="shared" si="0"/>
        <v>0</v>
      </c>
      <c r="J117" s="63">
        <f t="shared" si="44"/>
        <v>0</v>
      </c>
      <c r="K117" s="146"/>
    </row>
    <row r="118" spans="1:11" s="147" customFormat="1" ht="28.5" x14ac:dyDescent="0.45">
      <c r="A118" s="141">
        <v>15</v>
      </c>
      <c r="B118" s="142">
        <v>45092</v>
      </c>
      <c r="C118" s="148" t="s">
        <v>717</v>
      </c>
      <c r="D118" s="60" t="s">
        <v>0</v>
      </c>
      <c r="E118" s="60">
        <v>0</v>
      </c>
      <c r="F118" s="66">
        <v>600</v>
      </c>
      <c r="G118" s="61">
        <f t="shared" si="39"/>
        <v>96</v>
      </c>
      <c r="H118" s="61">
        <f>E118*F118*0.18</f>
        <v>0</v>
      </c>
      <c r="I118" s="62">
        <f t="shared" si="0"/>
        <v>0</v>
      </c>
      <c r="J118" s="63">
        <f t="shared" si="44"/>
        <v>0</v>
      </c>
      <c r="K118" s="146"/>
    </row>
    <row r="119" spans="1:11" ht="28.5" x14ac:dyDescent="0.45">
      <c r="A119" s="106">
        <v>0</v>
      </c>
      <c r="B119" s="57">
        <v>43248</v>
      </c>
      <c r="C119" s="64" t="s">
        <v>129</v>
      </c>
      <c r="D119" s="59" t="s">
        <v>0</v>
      </c>
      <c r="E119" s="59">
        <v>46</v>
      </c>
      <c r="F119" s="66">
        <v>11.8</v>
      </c>
      <c r="G119" s="61">
        <f t="shared" si="39"/>
        <v>1.8880000000000001</v>
      </c>
      <c r="H119" s="61">
        <f t="shared" si="40"/>
        <v>86.848000000000013</v>
      </c>
      <c r="I119" s="62">
        <f t="shared" si="0"/>
        <v>542.80000000000007</v>
      </c>
      <c r="J119" s="63">
        <f t="shared" si="44"/>
        <v>629.64800000000014</v>
      </c>
      <c r="K119" s="46"/>
    </row>
    <row r="120" spans="1:11" s="147" customFormat="1" ht="28.5" x14ac:dyDescent="0.45">
      <c r="A120" s="141">
        <v>9</v>
      </c>
      <c r="B120" s="142">
        <v>44882</v>
      </c>
      <c r="C120" s="148" t="s">
        <v>637</v>
      </c>
      <c r="D120" s="60" t="s">
        <v>0</v>
      </c>
      <c r="E120" s="60">
        <v>5</v>
      </c>
      <c r="F120" s="62">
        <v>0</v>
      </c>
      <c r="G120" s="144">
        <f t="shared" ref="G120" si="50">0.16*F120</f>
        <v>0</v>
      </c>
      <c r="H120" s="144">
        <f t="shared" ref="H120" si="51">E120*F120*0.16</f>
        <v>0</v>
      </c>
      <c r="I120" s="62">
        <f t="shared" ref="I120" si="52">E120*F120</f>
        <v>0</v>
      </c>
      <c r="J120" s="149">
        <f t="shared" ref="J120" si="53">H120+I120</f>
        <v>0</v>
      </c>
      <c r="K120" s="146"/>
    </row>
    <row r="121" spans="1:11" ht="28.5" x14ac:dyDescent="0.45">
      <c r="A121" s="106">
        <v>0</v>
      </c>
      <c r="B121" s="57">
        <v>43805</v>
      </c>
      <c r="C121" s="64" t="s">
        <v>524</v>
      </c>
      <c r="D121" s="59" t="s">
        <v>0</v>
      </c>
      <c r="E121" s="59">
        <v>0</v>
      </c>
      <c r="F121" s="66">
        <v>53.1</v>
      </c>
      <c r="G121" s="61">
        <f>0.16*F121</f>
        <v>8.4960000000000004</v>
      </c>
      <c r="H121" s="61">
        <f>E121*F121*0.16</f>
        <v>0</v>
      </c>
      <c r="I121" s="62">
        <f t="shared" si="0"/>
        <v>0</v>
      </c>
      <c r="J121" s="63">
        <f t="shared" si="44"/>
        <v>0</v>
      </c>
      <c r="K121" s="46"/>
    </row>
    <row r="122" spans="1:11" s="36" customFormat="1" ht="28.5" x14ac:dyDescent="0.45">
      <c r="A122" s="106">
        <v>20</v>
      </c>
      <c r="B122" s="57">
        <v>44880</v>
      </c>
      <c r="C122" s="64" t="s">
        <v>624</v>
      </c>
      <c r="D122" s="59" t="s">
        <v>0</v>
      </c>
      <c r="E122" s="59">
        <v>20</v>
      </c>
      <c r="F122" s="66">
        <v>0</v>
      </c>
      <c r="G122" s="61">
        <f>0.16*F122</f>
        <v>0</v>
      </c>
      <c r="H122" s="61">
        <f>E122*F122*0.16</f>
        <v>0</v>
      </c>
      <c r="I122" s="62">
        <f t="shared" ref="I122" si="54">E122*F122</f>
        <v>0</v>
      </c>
      <c r="J122" s="63">
        <f t="shared" ref="J122" si="55">H122+I122</f>
        <v>0</v>
      </c>
      <c r="K122" s="46"/>
    </row>
    <row r="123" spans="1:11" s="40" customFormat="1" ht="28.5" x14ac:dyDescent="0.45">
      <c r="A123" s="111">
        <v>1</v>
      </c>
      <c r="B123" s="72">
        <v>44921</v>
      </c>
      <c r="C123" s="78" t="s">
        <v>663</v>
      </c>
      <c r="D123" s="74" t="s">
        <v>82</v>
      </c>
      <c r="E123" s="74">
        <v>0</v>
      </c>
      <c r="F123" s="76">
        <v>3500</v>
      </c>
      <c r="G123" s="75">
        <f>0.18*F123</f>
        <v>630</v>
      </c>
      <c r="H123" s="75">
        <f>E123*F123*0.18</f>
        <v>0</v>
      </c>
      <c r="I123" s="76">
        <f>E123*F123</f>
        <v>0</v>
      </c>
      <c r="J123" s="120">
        <f t="shared" si="44"/>
        <v>0</v>
      </c>
      <c r="K123" s="77"/>
    </row>
    <row r="124" spans="1:11" ht="28.5" x14ac:dyDescent="0.45">
      <c r="A124" s="106">
        <v>0</v>
      </c>
      <c r="B124" s="57">
        <v>43810</v>
      </c>
      <c r="C124" s="64" t="s">
        <v>187</v>
      </c>
      <c r="D124" s="59" t="s">
        <v>0</v>
      </c>
      <c r="E124" s="59">
        <v>0</v>
      </c>
      <c r="F124" s="66">
        <v>38</v>
      </c>
      <c r="G124" s="61">
        <f t="shared" si="39"/>
        <v>6.08</v>
      </c>
      <c r="H124" s="61">
        <f t="shared" si="40"/>
        <v>0</v>
      </c>
      <c r="I124" s="62">
        <f t="shared" si="0"/>
        <v>0</v>
      </c>
      <c r="J124" s="63">
        <f t="shared" si="44"/>
        <v>0</v>
      </c>
      <c r="K124" s="46"/>
    </row>
    <row r="125" spans="1:11" s="36" customFormat="1" ht="28.5" x14ac:dyDescent="0.45">
      <c r="A125" s="106">
        <v>12</v>
      </c>
      <c r="B125" s="57">
        <v>44880</v>
      </c>
      <c r="C125" s="64" t="s">
        <v>187</v>
      </c>
      <c r="D125" s="59" t="s">
        <v>0</v>
      </c>
      <c r="E125" s="59">
        <v>0</v>
      </c>
      <c r="F125" s="66">
        <v>55</v>
      </c>
      <c r="G125" s="61">
        <f t="shared" si="39"/>
        <v>8.8000000000000007</v>
      </c>
      <c r="H125" s="61">
        <f t="shared" si="40"/>
        <v>0</v>
      </c>
      <c r="I125" s="62">
        <f t="shared" si="0"/>
        <v>0</v>
      </c>
      <c r="J125" s="63">
        <f t="shared" si="44"/>
        <v>0</v>
      </c>
      <c r="K125" s="46"/>
    </row>
    <row r="126" spans="1:11" s="36" customFormat="1" ht="28.5" x14ac:dyDescent="0.45">
      <c r="A126" s="106">
        <v>96</v>
      </c>
      <c r="B126" s="57">
        <v>44914</v>
      </c>
      <c r="C126" s="64" t="s">
        <v>187</v>
      </c>
      <c r="D126" s="59" t="s">
        <v>0</v>
      </c>
      <c r="E126" s="59">
        <v>75</v>
      </c>
      <c r="F126" s="66">
        <v>55</v>
      </c>
      <c r="G126" s="61">
        <f>0.18*F126</f>
        <v>9.9</v>
      </c>
      <c r="H126" s="61">
        <f>E126*F126*0.18</f>
        <v>742.5</v>
      </c>
      <c r="I126" s="62">
        <f>E126*F126</f>
        <v>4125</v>
      </c>
      <c r="J126" s="63">
        <f t="shared" si="44"/>
        <v>4867.5</v>
      </c>
      <c r="K126" s="46"/>
    </row>
    <row r="127" spans="1:11" ht="28.5" x14ac:dyDescent="0.45">
      <c r="A127" s="106">
        <v>0</v>
      </c>
      <c r="B127" s="57">
        <v>44109</v>
      </c>
      <c r="C127" s="64" t="s">
        <v>133</v>
      </c>
      <c r="D127" s="59" t="s">
        <v>0</v>
      </c>
      <c r="E127" s="59">
        <v>0</v>
      </c>
      <c r="F127" s="66">
        <v>51.9</v>
      </c>
      <c r="G127" s="61">
        <f t="shared" si="39"/>
        <v>8.3040000000000003</v>
      </c>
      <c r="H127" s="61">
        <f t="shared" si="40"/>
        <v>0</v>
      </c>
      <c r="I127" s="62">
        <f t="shared" si="0"/>
        <v>0</v>
      </c>
      <c r="J127" s="63">
        <f t="shared" si="44"/>
        <v>0</v>
      </c>
      <c r="K127" s="46"/>
    </row>
    <row r="128" spans="1:11" s="147" customFormat="1" ht="28.5" x14ac:dyDescent="0.45">
      <c r="A128" s="141">
        <v>12</v>
      </c>
      <c r="B128" s="142">
        <v>44880</v>
      </c>
      <c r="C128" s="148" t="s">
        <v>601</v>
      </c>
      <c r="D128" s="60" t="s">
        <v>0</v>
      </c>
      <c r="E128" s="60">
        <v>0</v>
      </c>
      <c r="F128" s="62">
        <v>0</v>
      </c>
      <c r="G128" s="144">
        <f t="shared" ref="G128" si="56">0.16*F128</f>
        <v>0</v>
      </c>
      <c r="H128" s="144">
        <f t="shared" ref="H128" si="57">E128*F128*0.16</f>
        <v>0</v>
      </c>
      <c r="I128" s="62">
        <f t="shared" ref="I128" si="58">E128*F128</f>
        <v>0</v>
      </c>
      <c r="J128" s="149">
        <f t="shared" ref="J128" si="59">H128+I128</f>
        <v>0</v>
      </c>
      <c r="K128" s="146"/>
    </row>
    <row r="129" spans="1:11" s="40" customFormat="1" ht="28.5" x14ac:dyDescent="0.45">
      <c r="A129" s="111">
        <v>0</v>
      </c>
      <c r="B129" s="72">
        <v>43809</v>
      </c>
      <c r="C129" s="78" t="s">
        <v>8</v>
      </c>
      <c r="D129" s="74" t="s">
        <v>0</v>
      </c>
      <c r="E129" s="74">
        <v>17</v>
      </c>
      <c r="F129" s="76">
        <v>0</v>
      </c>
      <c r="G129" s="75">
        <v>0</v>
      </c>
      <c r="H129" s="75">
        <v>0</v>
      </c>
      <c r="I129" s="62">
        <f t="shared" si="0"/>
        <v>0</v>
      </c>
      <c r="J129" s="63">
        <f t="shared" si="44"/>
        <v>0</v>
      </c>
      <c r="K129" s="77"/>
    </row>
    <row r="130" spans="1:11" ht="28.5" x14ac:dyDescent="0.45">
      <c r="A130" s="106">
        <v>0</v>
      </c>
      <c r="B130" s="57">
        <v>43110</v>
      </c>
      <c r="C130" s="64" t="s">
        <v>146</v>
      </c>
      <c r="D130" s="59" t="s">
        <v>0</v>
      </c>
      <c r="E130" s="59">
        <v>0</v>
      </c>
      <c r="F130" s="66">
        <v>8142</v>
      </c>
      <c r="G130" s="61">
        <f>0.16*F130</f>
        <v>1302.72</v>
      </c>
      <c r="H130" s="61">
        <f>E130*F130*0.16</f>
        <v>0</v>
      </c>
      <c r="I130" s="62">
        <f t="shared" si="0"/>
        <v>0</v>
      </c>
      <c r="J130" s="63">
        <f t="shared" si="44"/>
        <v>0</v>
      </c>
      <c r="K130" s="46"/>
    </row>
    <row r="131" spans="1:11" ht="28.5" x14ac:dyDescent="0.45">
      <c r="A131" s="106">
        <v>0</v>
      </c>
      <c r="B131" s="57">
        <v>42944</v>
      </c>
      <c r="C131" s="64" t="s">
        <v>191</v>
      </c>
      <c r="D131" s="59" t="s">
        <v>0</v>
      </c>
      <c r="E131" s="59">
        <v>0</v>
      </c>
      <c r="F131" s="66">
        <v>35.590000000000003</v>
      </c>
      <c r="G131" s="61">
        <f>0.16*F131</f>
        <v>5.6944000000000008</v>
      </c>
      <c r="H131" s="61">
        <f>E131*F131*0.16</f>
        <v>0</v>
      </c>
      <c r="I131" s="62">
        <f t="shared" si="0"/>
        <v>0</v>
      </c>
      <c r="J131" s="63">
        <f t="shared" si="44"/>
        <v>0</v>
      </c>
      <c r="K131" s="46"/>
    </row>
    <row r="132" spans="1:11" s="36" customFormat="1" ht="28.5" x14ac:dyDescent="0.45">
      <c r="A132" s="106">
        <v>0</v>
      </c>
      <c r="B132" s="57">
        <v>42944</v>
      </c>
      <c r="C132" s="64" t="s">
        <v>514</v>
      </c>
      <c r="D132" s="59" t="s">
        <v>0</v>
      </c>
      <c r="E132" s="59">
        <v>3</v>
      </c>
      <c r="F132" s="66">
        <v>0</v>
      </c>
      <c r="G132" s="61">
        <v>0</v>
      </c>
      <c r="H132" s="61">
        <f>E132*F132*0.16</f>
        <v>0</v>
      </c>
      <c r="I132" s="62">
        <f t="shared" si="0"/>
        <v>0</v>
      </c>
      <c r="J132" s="63">
        <f t="shared" si="44"/>
        <v>0</v>
      </c>
      <c r="K132" s="46"/>
    </row>
    <row r="133" spans="1:11" s="36" customFormat="1" ht="28.5" x14ac:dyDescent="0.45">
      <c r="A133" s="106">
        <v>0</v>
      </c>
      <c r="B133" s="57">
        <v>42944</v>
      </c>
      <c r="C133" s="64" t="s">
        <v>515</v>
      </c>
      <c r="D133" s="59" t="s">
        <v>0</v>
      </c>
      <c r="E133" s="59">
        <v>12</v>
      </c>
      <c r="F133" s="66">
        <v>0</v>
      </c>
      <c r="G133" s="61">
        <v>0</v>
      </c>
      <c r="H133" s="61">
        <v>0</v>
      </c>
      <c r="I133" s="62">
        <f t="shared" si="0"/>
        <v>0</v>
      </c>
      <c r="J133" s="63">
        <f t="shared" si="44"/>
        <v>0</v>
      </c>
      <c r="K133" s="46"/>
    </row>
    <row r="134" spans="1:11" ht="28.5" x14ac:dyDescent="0.45">
      <c r="A134" s="106">
        <v>0</v>
      </c>
      <c r="B134" s="57">
        <v>43809</v>
      </c>
      <c r="C134" s="64" t="s">
        <v>245</v>
      </c>
      <c r="D134" s="59" t="s">
        <v>0</v>
      </c>
      <c r="E134" s="59">
        <v>0</v>
      </c>
      <c r="F134" s="66">
        <v>298.41000000000003</v>
      </c>
      <c r="G134" s="61">
        <f t="shared" ref="G134:G171" si="60">0.16*F134</f>
        <v>47.745600000000003</v>
      </c>
      <c r="H134" s="61">
        <f t="shared" ref="H134:H172" si="61">E134*F134*0.16</f>
        <v>0</v>
      </c>
      <c r="I134" s="62">
        <f t="shared" si="0"/>
        <v>0</v>
      </c>
      <c r="J134" s="63">
        <f t="shared" si="44"/>
        <v>0</v>
      </c>
      <c r="K134" s="46"/>
    </row>
    <row r="135" spans="1:11" ht="28.5" x14ac:dyDescent="0.45">
      <c r="A135" s="106">
        <v>0</v>
      </c>
      <c r="B135" s="57">
        <v>42359</v>
      </c>
      <c r="C135" s="64" t="s">
        <v>182</v>
      </c>
      <c r="D135" s="59" t="s">
        <v>0</v>
      </c>
      <c r="E135" s="59">
        <v>5</v>
      </c>
      <c r="F135" s="66">
        <v>140</v>
      </c>
      <c r="G135" s="61">
        <f t="shared" si="60"/>
        <v>22.400000000000002</v>
      </c>
      <c r="H135" s="61">
        <f t="shared" si="61"/>
        <v>112</v>
      </c>
      <c r="I135" s="62">
        <f t="shared" si="0"/>
        <v>700</v>
      </c>
      <c r="J135" s="63">
        <f t="shared" si="44"/>
        <v>812</v>
      </c>
      <c r="K135" s="46"/>
    </row>
    <row r="136" spans="1:11" ht="28.5" x14ac:dyDescent="0.45">
      <c r="A136" s="106">
        <v>0</v>
      </c>
      <c r="B136" s="57">
        <v>43613</v>
      </c>
      <c r="C136" s="64" t="s">
        <v>147</v>
      </c>
      <c r="D136" s="59" t="s">
        <v>0</v>
      </c>
      <c r="E136" s="59">
        <v>0</v>
      </c>
      <c r="F136" s="66">
        <v>318.60000000000002</v>
      </c>
      <c r="G136" s="61">
        <f t="shared" si="60"/>
        <v>50.976000000000006</v>
      </c>
      <c r="H136" s="61">
        <f t="shared" si="61"/>
        <v>0</v>
      </c>
      <c r="I136" s="62">
        <f t="shared" si="0"/>
        <v>0</v>
      </c>
      <c r="J136" s="63">
        <f t="shared" si="44"/>
        <v>0</v>
      </c>
      <c r="K136" s="46"/>
    </row>
    <row r="137" spans="1:11" s="36" customFormat="1" ht="28.5" x14ac:dyDescent="0.45">
      <c r="A137" s="106">
        <v>25</v>
      </c>
      <c r="B137" s="57">
        <v>44914</v>
      </c>
      <c r="C137" s="64" t="s">
        <v>657</v>
      </c>
      <c r="D137" s="59" t="s">
        <v>0</v>
      </c>
      <c r="E137" s="59">
        <v>19</v>
      </c>
      <c r="F137" s="66">
        <v>197.46</v>
      </c>
      <c r="G137" s="61">
        <f t="shared" si="60"/>
        <v>31.593600000000002</v>
      </c>
      <c r="H137" s="61">
        <f>E137*F137*0.18</f>
        <v>675.31320000000005</v>
      </c>
      <c r="I137" s="62">
        <f t="shared" si="0"/>
        <v>3751.7400000000002</v>
      </c>
      <c r="J137" s="63">
        <f t="shared" si="44"/>
        <v>4427.0532000000003</v>
      </c>
      <c r="K137" s="46"/>
    </row>
    <row r="138" spans="1:11" ht="28.5" x14ac:dyDescent="0.45">
      <c r="A138" s="106">
        <v>0</v>
      </c>
      <c r="B138" s="57">
        <v>41063</v>
      </c>
      <c r="C138" s="64" t="s">
        <v>7</v>
      </c>
      <c r="D138" s="59" t="s">
        <v>0</v>
      </c>
      <c r="E138" s="59">
        <v>6</v>
      </c>
      <c r="F138" s="66">
        <v>24</v>
      </c>
      <c r="G138" s="61">
        <f t="shared" si="60"/>
        <v>3.84</v>
      </c>
      <c r="H138" s="61">
        <f t="shared" si="61"/>
        <v>23.04</v>
      </c>
      <c r="I138" s="62">
        <f t="shared" si="0"/>
        <v>144</v>
      </c>
      <c r="J138" s="63">
        <f t="shared" si="44"/>
        <v>167.04</v>
      </c>
      <c r="K138" s="46"/>
    </row>
    <row r="139" spans="1:11" ht="28.5" x14ac:dyDescent="0.45">
      <c r="A139" s="106">
        <v>0</v>
      </c>
      <c r="B139" s="57">
        <v>40892</v>
      </c>
      <c r="C139" s="64" t="s">
        <v>143</v>
      </c>
      <c r="D139" s="59" t="s">
        <v>0</v>
      </c>
      <c r="E139" s="59">
        <v>20</v>
      </c>
      <c r="F139" s="66">
        <v>125</v>
      </c>
      <c r="G139" s="61">
        <f t="shared" si="60"/>
        <v>20</v>
      </c>
      <c r="H139" s="61">
        <f t="shared" si="61"/>
        <v>400</v>
      </c>
      <c r="I139" s="62">
        <f t="shared" si="0"/>
        <v>2500</v>
      </c>
      <c r="J139" s="63">
        <f t="shared" si="44"/>
        <v>2900</v>
      </c>
      <c r="K139" s="46"/>
    </row>
    <row r="140" spans="1:11" ht="28.5" x14ac:dyDescent="0.45">
      <c r="A140" s="106">
        <v>0</v>
      </c>
      <c r="B140" s="57">
        <v>43361</v>
      </c>
      <c r="C140" s="64" t="s">
        <v>388</v>
      </c>
      <c r="D140" s="59" t="s">
        <v>0</v>
      </c>
      <c r="E140" s="59">
        <v>42</v>
      </c>
      <c r="F140" s="66">
        <v>29</v>
      </c>
      <c r="G140" s="61">
        <f t="shared" si="60"/>
        <v>4.6399999999999997</v>
      </c>
      <c r="H140" s="61">
        <f t="shared" si="61"/>
        <v>194.88</v>
      </c>
      <c r="I140" s="62">
        <f t="shared" si="0"/>
        <v>1218</v>
      </c>
      <c r="J140" s="63">
        <f t="shared" si="44"/>
        <v>1412.88</v>
      </c>
      <c r="K140" s="46"/>
    </row>
    <row r="141" spans="1:11" ht="28.5" x14ac:dyDescent="0.45">
      <c r="A141" s="106">
        <v>0</v>
      </c>
      <c r="B141" s="57">
        <v>44421</v>
      </c>
      <c r="C141" s="64" t="s">
        <v>505</v>
      </c>
      <c r="D141" s="59" t="s">
        <v>148</v>
      </c>
      <c r="E141" s="59">
        <v>1</v>
      </c>
      <c r="F141" s="66">
        <v>0</v>
      </c>
      <c r="G141" s="61">
        <f t="shared" si="60"/>
        <v>0</v>
      </c>
      <c r="H141" s="61">
        <f t="shared" si="61"/>
        <v>0</v>
      </c>
      <c r="I141" s="62">
        <f t="shared" si="0"/>
        <v>0</v>
      </c>
      <c r="J141" s="63">
        <f t="shared" si="44"/>
        <v>0</v>
      </c>
      <c r="K141" s="46"/>
    </row>
    <row r="142" spans="1:11" s="36" customFormat="1" ht="28.5" x14ac:dyDescent="0.45">
      <c r="A142" s="106">
        <v>0</v>
      </c>
      <c r="B142" s="57">
        <v>43325</v>
      </c>
      <c r="C142" s="64" t="s">
        <v>552</v>
      </c>
      <c r="D142" s="59" t="s">
        <v>0</v>
      </c>
      <c r="E142" s="59">
        <v>248</v>
      </c>
      <c r="F142" s="66">
        <v>0</v>
      </c>
      <c r="G142" s="61">
        <f t="shared" si="60"/>
        <v>0</v>
      </c>
      <c r="H142" s="61">
        <f t="shared" si="61"/>
        <v>0</v>
      </c>
      <c r="I142" s="62">
        <f t="shared" si="0"/>
        <v>0</v>
      </c>
      <c r="J142" s="63">
        <f t="shared" si="44"/>
        <v>0</v>
      </c>
      <c r="K142" s="46"/>
    </row>
    <row r="143" spans="1:11" s="36" customFormat="1" ht="28.5" x14ac:dyDescent="0.45">
      <c r="A143" s="106">
        <v>58</v>
      </c>
      <c r="B143" s="57">
        <v>45041</v>
      </c>
      <c r="C143" s="64" t="s">
        <v>692</v>
      </c>
      <c r="D143" s="59" t="s">
        <v>0</v>
      </c>
      <c r="E143" s="59">
        <v>58</v>
      </c>
      <c r="F143" s="66"/>
      <c r="G143" s="61">
        <f t="shared" si="60"/>
        <v>0</v>
      </c>
      <c r="H143" s="61">
        <f t="shared" si="61"/>
        <v>0</v>
      </c>
      <c r="I143" s="62">
        <f t="shared" si="0"/>
        <v>0</v>
      </c>
      <c r="J143" s="63">
        <f t="shared" si="44"/>
        <v>0</v>
      </c>
      <c r="K143" s="46"/>
    </row>
    <row r="144" spans="1:11" s="36" customFormat="1" ht="28.5" x14ac:dyDescent="0.45">
      <c r="A144" s="106">
        <v>5</v>
      </c>
      <c r="B144" s="57">
        <v>45102</v>
      </c>
      <c r="C144" s="64" t="s">
        <v>722</v>
      </c>
      <c r="D144" s="59" t="s">
        <v>0</v>
      </c>
      <c r="E144" s="59">
        <v>0</v>
      </c>
      <c r="F144" s="66">
        <v>2725</v>
      </c>
      <c r="G144" s="61">
        <f t="shared" si="60"/>
        <v>436</v>
      </c>
      <c r="H144" s="61">
        <f>E144*F144*0.18</f>
        <v>0</v>
      </c>
      <c r="I144" s="62">
        <f t="shared" si="0"/>
        <v>0</v>
      </c>
      <c r="J144" s="63">
        <f t="shared" si="44"/>
        <v>0</v>
      </c>
      <c r="K144" s="46"/>
    </row>
    <row r="145" spans="1:11" ht="28.5" x14ac:dyDescent="0.45">
      <c r="A145" s="106">
        <v>0</v>
      </c>
      <c r="B145" s="57">
        <v>42590</v>
      </c>
      <c r="C145" s="64" t="s">
        <v>136</v>
      </c>
      <c r="D145" s="59" t="s">
        <v>2</v>
      </c>
      <c r="E145" s="59">
        <v>0</v>
      </c>
      <c r="F145" s="66">
        <v>35.4</v>
      </c>
      <c r="G145" s="61">
        <f t="shared" si="60"/>
        <v>5.6639999999999997</v>
      </c>
      <c r="H145" s="61">
        <f t="shared" si="61"/>
        <v>0</v>
      </c>
      <c r="I145" s="62">
        <f t="shared" si="0"/>
        <v>0</v>
      </c>
      <c r="J145" s="63">
        <f t="shared" si="44"/>
        <v>0</v>
      </c>
      <c r="K145" s="46"/>
    </row>
    <row r="146" spans="1:11" ht="28.5" x14ac:dyDescent="0.45">
      <c r="A146" s="106">
        <v>0</v>
      </c>
      <c r="B146" s="57">
        <v>42592</v>
      </c>
      <c r="C146" s="64" t="s">
        <v>171</v>
      </c>
      <c r="D146" s="59" t="s">
        <v>2</v>
      </c>
      <c r="E146" s="59">
        <v>0</v>
      </c>
      <c r="F146" s="66">
        <v>13.99</v>
      </c>
      <c r="G146" s="61">
        <f t="shared" si="60"/>
        <v>2.2383999999999999</v>
      </c>
      <c r="H146" s="61">
        <f t="shared" si="61"/>
        <v>0</v>
      </c>
      <c r="I146" s="62">
        <f t="shared" si="0"/>
        <v>0</v>
      </c>
      <c r="J146" s="63">
        <f t="shared" si="44"/>
        <v>0</v>
      </c>
      <c r="K146" s="46"/>
    </row>
    <row r="147" spans="1:11" ht="28.5" x14ac:dyDescent="0.45">
      <c r="A147" s="106">
        <v>0</v>
      </c>
      <c r="B147" s="57">
        <v>43259</v>
      </c>
      <c r="C147" s="64" t="s">
        <v>172</v>
      </c>
      <c r="D147" s="59" t="s">
        <v>2</v>
      </c>
      <c r="E147" s="59">
        <v>14</v>
      </c>
      <c r="F147" s="66">
        <v>84.96</v>
      </c>
      <c r="G147" s="61">
        <f t="shared" si="60"/>
        <v>13.593599999999999</v>
      </c>
      <c r="H147" s="61">
        <f t="shared" si="61"/>
        <v>190.31039999999999</v>
      </c>
      <c r="I147" s="62">
        <f t="shared" si="0"/>
        <v>1189.4399999999998</v>
      </c>
      <c r="J147" s="63">
        <f t="shared" si="44"/>
        <v>1379.7503999999999</v>
      </c>
      <c r="K147" s="46"/>
    </row>
    <row r="148" spans="1:11" ht="28.5" x14ac:dyDescent="0.45">
      <c r="A148" s="106">
        <v>0</v>
      </c>
      <c r="B148" s="57">
        <v>42278</v>
      </c>
      <c r="C148" s="64" t="s">
        <v>144</v>
      </c>
      <c r="D148" s="59" t="s">
        <v>2</v>
      </c>
      <c r="E148" s="59">
        <f>'[1]Cja Clip Billetero 1 1-4'!$H$12</f>
        <v>0</v>
      </c>
      <c r="F148" s="66">
        <v>47.22</v>
      </c>
      <c r="G148" s="61">
        <f t="shared" si="60"/>
        <v>7.5552000000000001</v>
      </c>
      <c r="H148" s="61">
        <f t="shared" si="61"/>
        <v>0</v>
      </c>
      <c r="I148" s="62">
        <f t="shared" si="0"/>
        <v>0</v>
      </c>
      <c r="J148" s="63">
        <f t="shared" si="44"/>
        <v>0</v>
      </c>
      <c r="K148" s="46"/>
    </row>
    <row r="149" spans="1:11" ht="28.5" x14ac:dyDescent="0.45">
      <c r="A149" s="106">
        <v>0</v>
      </c>
      <c r="B149" s="57">
        <v>43259</v>
      </c>
      <c r="C149" s="64" t="s">
        <v>135</v>
      </c>
      <c r="D149" s="59" t="s">
        <v>2</v>
      </c>
      <c r="E149" s="59">
        <v>11</v>
      </c>
      <c r="F149" s="66">
        <v>30.68</v>
      </c>
      <c r="G149" s="61">
        <f t="shared" si="60"/>
        <v>4.9088000000000003</v>
      </c>
      <c r="H149" s="61">
        <f t="shared" si="61"/>
        <v>53.996800000000007</v>
      </c>
      <c r="I149" s="62">
        <f t="shared" si="0"/>
        <v>337.48</v>
      </c>
      <c r="J149" s="63">
        <f t="shared" si="44"/>
        <v>391.47680000000003</v>
      </c>
      <c r="K149" s="46"/>
    </row>
    <row r="150" spans="1:11" s="147" customFormat="1" ht="28.5" x14ac:dyDescent="0.45">
      <c r="A150" s="141">
        <v>12</v>
      </c>
      <c r="B150" s="142">
        <v>44880</v>
      </c>
      <c r="C150" s="148" t="s">
        <v>604</v>
      </c>
      <c r="D150" s="60" t="s">
        <v>2</v>
      </c>
      <c r="E150" s="60">
        <v>0</v>
      </c>
      <c r="F150" s="62">
        <v>0</v>
      </c>
      <c r="G150" s="144">
        <f t="shared" ref="G150" si="62">0.16*F150</f>
        <v>0</v>
      </c>
      <c r="H150" s="144">
        <f t="shared" ref="H150" si="63">E150*F150*0.16</f>
        <v>0</v>
      </c>
      <c r="I150" s="62">
        <f t="shared" ref="I150" si="64">E150*F150</f>
        <v>0</v>
      </c>
      <c r="J150" s="149">
        <f t="shared" ref="J150" si="65">H150+I150</f>
        <v>0</v>
      </c>
      <c r="K150" s="146"/>
    </row>
    <row r="151" spans="1:11" ht="28.5" x14ac:dyDescent="0.45">
      <c r="A151" s="106">
        <v>0</v>
      </c>
      <c r="B151" s="57">
        <v>42944</v>
      </c>
      <c r="C151" s="64" t="s">
        <v>134</v>
      </c>
      <c r="D151" s="59" t="s">
        <v>2</v>
      </c>
      <c r="E151" s="59">
        <v>30</v>
      </c>
      <c r="F151" s="66">
        <v>86</v>
      </c>
      <c r="G151" s="61">
        <f t="shared" si="60"/>
        <v>13.76</v>
      </c>
      <c r="H151" s="61">
        <f t="shared" si="61"/>
        <v>412.8</v>
      </c>
      <c r="I151" s="62">
        <f t="shared" si="0"/>
        <v>2580</v>
      </c>
      <c r="J151" s="63">
        <f t="shared" si="44"/>
        <v>2992.8</v>
      </c>
      <c r="K151" s="46"/>
    </row>
    <row r="152" spans="1:11" ht="28.5" x14ac:dyDescent="0.45">
      <c r="A152" s="106">
        <v>0</v>
      </c>
      <c r="B152" s="57">
        <v>42600</v>
      </c>
      <c r="C152" s="64" t="s">
        <v>521</v>
      </c>
      <c r="D152" s="59" t="s">
        <v>2</v>
      </c>
      <c r="E152" s="59">
        <v>0</v>
      </c>
      <c r="F152" s="66">
        <v>9</v>
      </c>
      <c r="G152" s="61">
        <f t="shared" si="60"/>
        <v>1.44</v>
      </c>
      <c r="H152" s="61">
        <f t="shared" si="61"/>
        <v>0</v>
      </c>
      <c r="I152" s="62">
        <f t="shared" si="0"/>
        <v>0</v>
      </c>
      <c r="J152" s="63">
        <f t="shared" si="44"/>
        <v>0</v>
      </c>
      <c r="K152" s="46"/>
    </row>
    <row r="153" spans="1:11" s="147" customFormat="1" ht="28.5" x14ac:dyDescent="0.45">
      <c r="A153" s="150">
        <v>12</v>
      </c>
      <c r="B153" s="142">
        <v>44880</v>
      </c>
      <c r="C153" s="148" t="s">
        <v>603</v>
      </c>
      <c r="D153" s="60" t="s">
        <v>2</v>
      </c>
      <c r="E153" s="60">
        <v>7</v>
      </c>
      <c r="F153" s="62">
        <v>0</v>
      </c>
      <c r="G153" s="144">
        <f t="shared" ref="G153" si="66">0.16*F153</f>
        <v>0</v>
      </c>
      <c r="H153" s="144">
        <f t="shared" ref="H153" si="67">E153*F153*0.16</f>
        <v>0</v>
      </c>
      <c r="I153" s="62">
        <f t="shared" ref="I153" si="68">E153*F153</f>
        <v>0</v>
      </c>
      <c r="J153" s="149">
        <f t="shared" ref="J153" si="69">H153+I153</f>
        <v>0</v>
      </c>
      <c r="K153" s="146"/>
    </row>
    <row r="154" spans="1:11" ht="28.5" x14ac:dyDescent="0.45">
      <c r="A154" s="106">
        <v>0</v>
      </c>
      <c r="B154" s="57">
        <v>43461</v>
      </c>
      <c r="C154" s="64" t="s">
        <v>188</v>
      </c>
      <c r="D154" s="59" t="s">
        <v>2</v>
      </c>
      <c r="E154" s="59">
        <v>119</v>
      </c>
      <c r="F154" s="66">
        <v>29.5</v>
      </c>
      <c r="G154" s="61">
        <f t="shared" si="60"/>
        <v>4.72</v>
      </c>
      <c r="H154" s="61">
        <f t="shared" si="61"/>
        <v>561.68000000000006</v>
      </c>
      <c r="I154" s="62">
        <f t="shared" si="0"/>
        <v>3510.5</v>
      </c>
      <c r="J154" s="63">
        <f t="shared" si="44"/>
        <v>4072.1800000000003</v>
      </c>
      <c r="K154" s="46"/>
    </row>
    <row r="155" spans="1:11" s="147" customFormat="1" ht="28.5" x14ac:dyDescent="0.45">
      <c r="A155" s="141">
        <v>12</v>
      </c>
      <c r="B155" s="142">
        <v>44880</v>
      </c>
      <c r="C155" s="148" t="s">
        <v>602</v>
      </c>
      <c r="D155" s="60" t="s">
        <v>2</v>
      </c>
      <c r="E155" s="60">
        <v>0</v>
      </c>
      <c r="F155" s="62">
        <v>0</v>
      </c>
      <c r="G155" s="144">
        <f t="shared" ref="G155:G156" si="70">0.16*F155</f>
        <v>0</v>
      </c>
      <c r="H155" s="144">
        <f t="shared" ref="H155:H156" si="71">E155*F155*0.16</f>
        <v>0</v>
      </c>
      <c r="I155" s="62">
        <f t="shared" ref="I155:I156" si="72">E155*F155</f>
        <v>0</v>
      </c>
      <c r="J155" s="149">
        <f t="shared" ref="J155:J156" si="73">H155+I155</f>
        <v>0</v>
      </c>
      <c r="K155" s="146"/>
    </row>
    <row r="156" spans="1:11" s="147" customFormat="1" ht="28.5" x14ac:dyDescent="0.45">
      <c r="A156" s="141">
        <v>12</v>
      </c>
      <c r="B156" s="142">
        <v>44880</v>
      </c>
      <c r="C156" s="148" t="s">
        <v>605</v>
      </c>
      <c r="D156" s="60" t="s">
        <v>2</v>
      </c>
      <c r="E156" s="60">
        <v>0</v>
      </c>
      <c r="F156" s="62">
        <v>0</v>
      </c>
      <c r="G156" s="144">
        <f t="shared" si="70"/>
        <v>0</v>
      </c>
      <c r="H156" s="144">
        <f t="shared" si="71"/>
        <v>0</v>
      </c>
      <c r="I156" s="62">
        <f t="shared" si="72"/>
        <v>0</v>
      </c>
      <c r="J156" s="149">
        <f t="shared" si="73"/>
        <v>0</v>
      </c>
      <c r="K156" s="146"/>
    </row>
    <row r="157" spans="1:11" ht="28.5" x14ac:dyDescent="0.45">
      <c r="A157" s="106">
        <v>0</v>
      </c>
      <c r="B157" s="57">
        <v>42965</v>
      </c>
      <c r="C157" s="64" t="s">
        <v>220</v>
      </c>
      <c r="D157" s="59" t="s">
        <v>2</v>
      </c>
      <c r="E157" s="59">
        <v>411</v>
      </c>
      <c r="F157" s="66">
        <v>24</v>
      </c>
      <c r="G157" s="61">
        <f t="shared" si="60"/>
        <v>3.84</v>
      </c>
      <c r="H157" s="61">
        <f t="shared" si="61"/>
        <v>1578.24</v>
      </c>
      <c r="I157" s="62">
        <f t="shared" ref="I157:I245" si="74">E157*F157</f>
        <v>9864</v>
      </c>
      <c r="J157" s="63">
        <f t="shared" ref="J157:J197" si="75">H157+I157</f>
        <v>11442.24</v>
      </c>
      <c r="K157" s="46"/>
    </row>
    <row r="158" spans="1:11" ht="28.5" x14ac:dyDescent="0.45">
      <c r="A158" s="106">
        <v>0</v>
      </c>
      <c r="B158" s="57">
        <v>42929</v>
      </c>
      <c r="C158" s="64" t="s">
        <v>379</v>
      </c>
      <c r="D158" s="59" t="s">
        <v>2</v>
      </c>
      <c r="E158" s="59">
        <v>20</v>
      </c>
      <c r="F158" s="66">
        <v>39.4</v>
      </c>
      <c r="G158" s="61">
        <f t="shared" si="60"/>
        <v>6.3040000000000003</v>
      </c>
      <c r="H158" s="61">
        <f t="shared" si="61"/>
        <v>126.08</v>
      </c>
      <c r="I158" s="62">
        <f t="shared" si="74"/>
        <v>788</v>
      </c>
      <c r="J158" s="63">
        <f t="shared" si="75"/>
        <v>914.08</v>
      </c>
      <c r="K158" s="46"/>
    </row>
    <row r="159" spans="1:11" ht="28.5" x14ac:dyDescent="0.45">
      <c r="A159" s="106">
        <v>0</v>
      </c>
      <c r="B159" s="57">
        <v>42929</v>
      </c>
      <c r="C159" s="64" t="s">
        <v>378</v>
      </c>
      <c r="D159" s="59" t="s">
        <v>2</v>
      </c>
      <c r="E159" s="59">
        <v>23</v>
      </c>
      <c r="F159" s="66">
        <v>53.53</v>
      </c>
      <c r="G159" s="61">
        <f t="shared" si="60"/>
        <v>8.5648</v>
      </c>
      <c r="H159" s="61">
        <f t="shared" si="61"/>
        <v>196.99040000000002</v>
      </c>
      <c r="I159" s="62">
        <f t="shared" si="74"/>
        <v>1231.19</v>
      </c>
      <c r="J159" s="63">
        <f t="shared" si="75"/>
        <v>1428.1804000000002</v>
      </c>
      <c r="K159" s="46"/>
    </row>
    <row r="160" spans="1:11" ht="28.5" x14ac:dyDescent="0.45">
      <c r="A160" s="106">
        <v>0</v>
      </c>
      <c r="B160" s="57">
        <v>42590</v>
      </c>
      <c r="C160" s="64" t="s">
        <v>219</v>
      </c>
      <c r="D160" s="59" t="s">
        <v>2</v>
      </c>
      <c r="E160" s="59">
        <v>47</v>
      </c>
      <c r="F160" s="66">
        <v>27</v>
      </c>
      <c r="G160" s="61">
        <f t="shared" si="60"/>
        <v>4.32</v>
      </c>
      <c r="H160" s="61">
        <f t="shared" si="61"/>
        <v>203.04</v>
      </c>
      <c r="I160" s="62">
        <f t="shared" si="74"/>
        <v>1269</v>
      </c>
      <c r="J160" s="63">
        <f t="shared" si="75"/>
        <v>1472.04</v>
      </c>
      <c r="K160" s="46"/>
    </row>
    <row r="161" spans="1:11" ht="28.5" x14ac:dyDescent="0.45">
      <c r="A161" s="106">
        <v>0</v>
      </c>
      <c r="B161" s="57" t="s">
        <v>396</v>
      </c>
      <c r="C161" s="64" t="s">
        <v>214</v>
      </c>
      <c r="D161" s="59" t="s">
        <v>104</v>
      </c>
      <c r="E161" s="59">
        <v>0</v>
      </c>
      <c r="F161" s="66">
        <v>7</v>
      </c>
      <c r="G161" s="61">
        <f>L159</f>
        <v>0</v>
      </c>
      <c r="H161" s="61">
        <f t="shared" si="61"/>
        <v>0</v>
      </c>
      <c r="I161" s="62">
        <f t="shared" si="74"/>
        <v>0</v>
      </c>
      <c r="J161" s="63">
        <f t="shared" si="75"/>
        <v>0</v>
      </c>
      <c r="K161" s="46"/>
    </row>
    <row r="162" spans="1:11" s="36" customFormat="1" ht="28.5" x14ac:dyDescent="0.45">
      <c r="A162" s="106">
        <v>135</v>
      </c>
      <c r="B162" s="57">
        <v>44917</v>
      </c>
      <c r="C162" s="64" t="s">
        <v>214</v>
      </c>
      <c r="D162" s="59" t="s">
        <v>104</v>
      </c>
      <c r="E162" s="59">
        <v>0</v>
      </c>
      <c r="F162" s="66">
        <v>52</v>
      </c>
      <c r="G162" s="61">
        <f>0.18*F162</f>
        <v>9.36</v>
      </c>
      <c r="H162" s="61">
        <f>E162*F162*0.18</f>
        <v>0</v>
      </c>
      <c r="I162" s="62">
        <f t="shared" si="74"/>
        <v>0</v>
      </c>
      <c r="J162" s="63">
        <f t="shared" si="75"/>
        <v>0</v>
      </c>
      <c r="K162" s="46"/>
    </row>
    <row r="163" spans="1:11" s="36" customFormat="1" ht="28.5" x14ac:dyDescent="0.45">
      <c r="A163" s="106">
        <v>90</v>
      </c>
      <c r="B163" s="57">
        <v>45100</v>
      </c>
      <c r="C163" s="64" t="s">
        <v>214</v>
      </c>
      <c r="D163" s="59" t="s">
        <v>104</v>
      </c>
      <c r="E163" s="59">
        <v>134</v>
      </c>
      <c r="F163" s="66">
        <v>52</v>
      </c>
      <c r="G163" s="61">
        <f>0.18*F163</f>
        <v>9.36</v>
      </c>
      <c r="H163" s="61">
        <f>E163*F163*0.18</f>
        <v>1254.24</v>
      </c>
      <c r="I163" s="62">
        <f t="shared" si="74"/>
        <v>6968</v>
      </c>
      <c r="J163" s="63">
        <f t="shared" si="75"/>
        <v>8222.24</v>
      </c>
      <c r="K163" s="46"/>
    </row>
    <row r="164" spans="1:11" s="147" customFormat="1" ht="28.5" x14ac:dyDescent="0.45">
      <c r="A164" s="141">
        <v>3</v>
      </c>
      <c r="B164" s="142">
        <v>44880</v>
      </c>
      <c r="C164" s="148" t="s">
        <v>627</v>
      </c>
      <c r="D164" s="60" t="s">
        <v>628</v>
      </c>
      <c r="E164" s="60">
        <v>3</v>
      </c>
      <c r="F164" s="62">
        <v>0</v>
      </c>
      <c r="G164" s="144">
        <f>0.18*F164</f>
        <v>0</v>
      </c>
      <c r="H164" s="144">
        <f>E164*F164*0.18</f>
        <v>0</v>
      </c>
      <c r="I164" s="62">
        <f t="shared" ref="I164" si="76">E164*F164</f>
        <v>0</v>
      </c>
      <c r="J164" s="149">
        <f t="shared" ref="J164" si="77">H164+I164</f>
        <v>0</v>
      </c>
      <c r="K164" s="146"/>
    </row>
    <row r="165" spans="1:11" ht="28.5" x14ac:dyDescent="0.45">
      <c r="A165" s="106">
        <v>0</v>
      </c>
      <c r="B165" s="57">
        <v>44109</v>
      </c>
      <c r="C165" s="64" t="s">
        <v>230</v>
      </c>
      <c r="D165" s="59" t="s">
        <v>0</v>
      </c>
      <c r="E165" s="59">
        <v>0</v>
      </c>
      <c r="F165" s="66">
        <v>37.450000000000003</v>
      </c>
      <c r="G165" s="61">
        <f t="shared" si="60"/>
        <v>5.9920000000000009</v>
      </c>
      <c r="H165" s="61">
        <f t="shared" si="61"/>
        <v>0</v>
      </c>
      <c r="I165" s="62">
        <f t="shared" si="74"/>
        <v>0</v>
      </c>
      <c r="J165" s="63">
        <f t="shared" si="75"/>
        <v>0</v>
      </c>
      <c r="K165" s="46"/>
    </row>
    <row r="166" spans="1:11" s="147" customFormat="1" ht="28.5" x14ac:dyDescent="0.45">
      <c r="A166" s="141">
        <v>9</v>
      </c>
      <c r="B166" s="142">
        <v>44880</v>
      </c>
      <c r="C166" s="148" t="s">
        <v>230</v>
      </c>
      <c r="D166" s="60" t="s">
        <v>0</v>
      </c>
      <c r="E166" s="60">
        <v>0</v>
      </c>
      <c r="F166" s="62">
        <v>0</v>
      </c>
      <c r="G166" s="144">
        <f t="shared" ref="G166:G167" si="78">0.16*F166</f>
        <v>0</v>
      </c>
      <c r="H166" s="144">
        <f t="shared" ref="H166:H167" si="79">E166*F166*0.16</f>
        <v>0</v>
      </c>
      <c r="I166" s="62">
        <f t="shared" ref="I166:I167" si="80">E166*F166</f>
        <v>0</v>
      </c>
      <c r="J166" s="149">
        <f t="shared" ref="J166:J167" si="81">H166+I166</f>
        <v>0</v>
      </c>
      <c r="K166" s="146"/>
    </row>
    <row r="167" spans="1:11" s="147" customFormat="1" ht="28.5" x14ac:dyDescent="0.45">
      <c r="A167" s="141">
        <v>0</v>
      </c>
      <c r="B167" s="142">
        <v>43805</v>
      </c>
      <c r="C167" s="148" t="s">
        <v>337</v>
      </c>
      <c r="D167" s="60" t="s">
        <v>0</v>
      </c>
      <c r="E167" s="60">
        <v>0</v>
      </c>
      <c r="F167" s="62">
        <v>0</v>
      </c>
      <c r="G167" s="144">
        <f t="shared" si="78"/>
        <v>0</v>
      </c>
      <c r="H167" s="144">
        <f t="shared" si="79"/>
        <v>0</v>
      </c>
      <c r="I167" s="62">
        <f t="shared" si="80"/>
        <v>0</v>
      </c>
      <c r="J167" s="149">
        <f t="shared" si="81"/>
        <v>0</v>
      </c>
      <c r="K167" s="146"/>
    </row>
    <row r="168" spans="1:11" s="147" customFormat="1" ht="28.5" x14ac:dyDescent="0.45">
      <c r="A168" s="141">
        <v>60</v>
      </c>
      <c r="B168" s="142">
        <v>44880</v>
      </c>
      <c r="C168" s="148" t="s">
        <v>606</v>
      </c>
      <c r="D168" s="60" t="s">
        <v>577</v>
      </c>
      <c r="E168" s="60">
        <v>0</v>
      </c>
      <c r="F168" s="62">
        <v>0</v>
      </c>
      <c r="G168" s="144">
        <f t="shared" ref="G168" si="82">0.16*F168</f>
        <v>0</v>
      </c>
      <c r="H168" s="144">
        <f t="shared" ref="H168" si="83">E168*F168*0.16</f>
        <v>0</v>
      </c>
      <c r="I168" s="62">
        <f t="shared" ref="I168" si="84">E168*F168</f>
        <v>0</v>
      </c>
      <c r="J168" s="149">
        <f t="shared" ref="J168" si="85">H168+I168</f>
        <v>0</v>
      </c>
      <c r="K168" s="146"/>
    </row>
    <row r="169" spans="1:11" ht="28.5" x14ac:dyDescent="0.45">
      <c r="A169" s="106">
        <v>0</v>
      </c>
      <c r="B169" s="57">
        <v>43748</v>
      </c>
      <c r="C169" s="64" t="s">
        <v>551</v>
      </c>
      <c r="D169" s="59" t="s">
        <v>0</v>
      </c>
      <c r="E169" s="59">
        <v>0</v>
      </c>
      <c r="F169" s="66">
        <v>76.7</v>
      </c>
      <c r="G169" s="61">
        <f t="shared" si="60"/>
        <v>12.272</v>
      </c>
      <c r="H169" s="61">
        <f t="shared" si="61"/>
        <v>0</v>
      </c>
      <c r="I169" s="62">
        <f t="shared" si="74"/>
        <v>0</v>
      </c>
      <c r="J169" s="63">
        <f t="shared" si="75"/>
        <v>0</v>
      </c>
      <c r="K169" s="46"/>
    </row>
    <row r="170" spans="1:11" ht="28.5" x14ac:dyDescent="0.45">
      <c r="A170" s="106">
        <v>0</v>
      </c>
      <c r="B170" s="57">
        <v>44193</v>
      </c>
      <c r="C170" s="64" t="s">
        <v>330</v>
      </c>
      <c r="D170" s="59" t="s">
        <v>0</v>
      </c>
      <c r="E170" s="67">
        <v>14</v>
      </c>
      <c r="F170" s="66">
        <v>95</v>
      </c>
      <c r="G170" s="61">
        <f t="shared" si="60"/>
        <v>15.200000000000001</v>
      </c>
      <c r="H170" s="61">
        <f t="shared" si="61"/>
        <v>212.8</v>
      </c>
      <c r="I170" s="62">
        <f t="shared" si="74"/>
        <v>1330</v>
      </c>
      <c r="J170" s="63">
        <f t="shared" si="75"/>
        <v>1542.8</v>
      </c>
      <c r="K170" s="46"/>
    </row>
    <row r="171" spans="1:11" ht="28.5" x14ac:dyDescent="0.45">
      <c r="A171" s="106">
        <v>0</v>
      </c>
      <c r="B171" s="57" t="s">
        <v>396</v>
      </c>
      <c r="C171" s="58" t="s">
        <v>384</v>
      </c>
      <c r="D171" s="59" t="s">
        <v>104</v>
      </c>
      <c r="E171" s="59">
        <v>0</v>
      </c>
      <c r="F171" s="61">
        <v>129.80000000000001</v>
      </c>
      <c r="G171" s="61">
        <f t="shared" si="60"/>
        <v>20.768000000000001</v>
      </c>
      <c r="H171" s="61">
        <f t="shared" si="61"/>
        <v>0</v>
      </c>
      <c r="I171" s="62">
        <f t="shared" si="74"/>
        <v>0</v>
      </c>
      <c r="J171" s="63">
        <f t="shared" si="75"/>
        <v>0</v>
      </c>
      <c r="K171" s="46"/>
    </row>
    <row r="172" spans="1:11" s="36" customFormat="1" ht="28.5" x14ac:dyDescent="0.45">
      <c r="A172" s="106">
        <v>70</v>
      </c>
      <c r="B172" s="57">
        <v>44917</v>
      </c>
      <c r="C172" s="58" t="s">
        <v>667</v>
      </c>
      <c r="D172" s="59" t="s">
        <v>104</v>
      </c>
      <c r="E172" s="59">
        <v>0</v>
      </c>
      <c r="F172" s="61">
        <v>110</v>
      </c>
      <c r="G172" s="61">
        <f>0.18*F172</f>
        <v>19.8</v>
      </c>
      <c r="H172" s="61">
        <f t="shared" si="61"/>
        <v>0</v>
      </c>
      <c r="I172" s="62">
        <f t="shared" si="74"/>
        <v>0</v>
      </c>
      <c r="J172" s="63">
        <f t="shared" si="75"/>
        <v>0</v>
      </c>
      <c r="K172" s="46"/>
    </row>
    <row r="173" spans="1:11" s="36" customFormat="1" ht="28.5" x14ac:dyDescent="0.45">
      <c r="A173" s="106">
        <v>60</v>
      </c>
      <c r="B173" s="57">
        <v>45107</v>
      </c>
      <c r="C173" s="58" t="s">
        <v>727</v>
      </c>
      <c r="D173" s="59" t="s">
        <v>104</v>
      </c>
      <c r="E173" s="59">
        <v>0</v>
      </c>
      <c r="F173" s="61">
        <v>79</v>
      </c>
      <c r="G173" s="61">
        <f>0.18*F173</f>
        <v>14.219999999999999</v>
      </c>
      <c r="H173" s="61">
        <f>E173*F173*0.18</f>
        <v>0</v>
      </c>
      <c r="I173" s="62">
        <f t="shared" si="74"/>
        <v>0</v>
      </c>
      <c r="J173" s="63">
        <f t="shared" si="75"/>
        <v>0</v>
      </c>
      <c r="K173" s="46"/>
    </row>
    <row r="174" spans="1:11" s="36" customFormat="1" ht="28.5" x14ac:dyDescent="0.45">
      <c r="A174" s="106">
        <v>43</v>
      </c>
      <c r="B174" s="57">
        <v>44756</v>
      </c>
      <c r="C174" s="131" t="s">
        <v>496</v>
      </c>
      <c r="D174" s="59" t="s">
        <v>0</v>
      </c>
      <c r="E174" s="59">
        <v>0</v>
      </c>
      <c r="F174" s="61">
        <v>535</v>
      </c>
      <c r="G174" s="61">
        <f>0.18*F174</f>
        <v>96.3</v>
      </c>
      <c r="H174" s="61">
        <v>0</v>
      </c>
      <c r="I174" s="62">
        <f t="shared" si="74"/>
        <v>0</v>
      </c>
      <c r="J174" s="63">
        <f t="shared" si="75"/>
        <v>0</v>
      </c>
      <c r="K174" s="46"/>
    </row>
    <row r="175" spans="1:11" ht="28.5" x14ac:dyDescent="0.45">
      <c r="A175" s="106">
        <v>0</v>
      </c>
      <c r="B175" s="57">
        <v>44523</v>
      </c>
      <c r="C175" s="64" t="s">
        <v>496</v>
      </c>
      <c r="D175" s="59" t="s">
        <v>0</v>
      </c>
      <c r="E175" s="59">
        <v>0</v>
      </c>
      <c r="F175" s="66">
        <v>666.31</v>
      </c>
      <c r="G175" s="61">
        <f>0.16*F175</f>
        <v>106.6096</v>
      </c>
      <c r="H175" s="61">
        <f>E175*F175*0.16</f>
        <v>0</v>
      </c>
      <c r="I175" s="62">
        <f t="shared" si="74"/>
        <v>0</v>
      </c>
      <c r="J175" s="63">
        <f t="shared" si="75"/>
        <v>0</v>
      </c>
      <c r="K175" s="46"/>
    </row>
    <row r="176" spans="1:11" s="36" customFormat="1" ht="28.5" x14ac:dyDescent="0.45">
      <c r="A176" s="106">
        <v>24</v>
      </c>
      <c r="B176" s="57">
        <v>44756</v>
      </c>
      <c r="C176" s="64" t="s">
        <v>559</v>
      </c>
      <c r="D176" s="59" t="s">
        <v>0</v>
      </c>
      <c r="E176" s="59">
        <v>0</v>
      </c>
      <c r="F176" s="66">
        <v>107.14</v>
      </c>
      <c r="G176" s="61">
        <f>0.18*F176</f>
        <v>19.2852</v>
      </c>
      <c r="H176" s="61">
        <f>E176*F176*0.18</f>
        <v>0</v>
      </c>
      <c r="I176" s="62">
        <f t="shared" si="74"/>
        <v>0</v>
      </c>
      <c r="J176" s="63">
        <f t="shared" si="75"/>
        <v>0</v>
      </c>
      <c r="K176" s="46"/>
    </row>
    <row r="177" spans="1:11" ht="28.5" x14ac:dyDescent="0.45">
      <c r="A177" s="106">
        <v>0</v>
      </c>
      <c r="B177" s="57">
        <v>44441</v>
      </c>
      <c r="C177" s="131" t="s">
        <v>231</v>
      </c>
      <c r="D177" s="59" t="s">
        <v>327</v>
      </c>
      <c r="E177" s="59">
        <v>0</v>
      </c>
      <c r="F177" s="61">
        <v>199.42</v>
      </c>
      <c r="G177" s="61">
        <f>0.16*F177</f>
        <v>31.9072</v>
      </c>
      <c r="H177" s="61">
        <f t="shared" ref="H177:H180" si="86">E177*F177*0.18</f>
        <v>0</v>
      </c>
      <c r="I177" s="62">
        <f t="shared" si="74"/>
        <v>0</v>
      </c>
      <c r="J177" s="63">
        <f t="shared" si="75"/>
        <v>0</v>
      </c>
      <c r="K177" s="46"/>
    </row>
    <row r="178" spans="1:11" s="36" customFormat="1" ht="28.5" x14ac:dyDescent="0.45">
      <c r="A178" s="106">
        <v>5</v>
      </c>
      <c r="B178" s="57">
        <v>44756</v>
      </c>
      <c r="C178" s="131" t="s">
        <v>560</v>
      </c>
      <c r="D178" s="59" t="s">
        <v>0</v>
      </c>
      <c r="E178" s="59">
        <v>0</v>
      </c>
      <c r="F178" s="61">
        <v>2629.68</v>
      </c>
      <c r="G178" s="61">
        <f>0.18*F178</f>
        <v>473.34239999999994</v>
      </c>
      <c r="H178" s="61">
        <f t="shared" si="86"/>
        <v>0</v>
      </c>
      <c r="I178" s="62">
        <f t="shared" si="74"/>
        <v>0</v>
      </c>
      <c r="J178" s="63">
        <f t="shared" si="75"/>
        <v>0</v>
      </c>
      <c r="K178" s="46"/>
    </row>
    <row r="179" spans="1:11" ht="28.5" x14ac:dyDescent="0.45">
      <c r="A179" s="106">
        <v>0</v>
      </c>
      <c r="B179" s="57">
        <v>43461</v>
      </c>
      <c r="C179" s="64" t="s">
        <v>635</v>
      </c>
      <c r="D179" s="59" t="s">
        <v>0</v>
      </c>
      <c r="E179" s="59">
        <v>0</v>
      </c>
      <c r="F179" s="66">
        <v>129.80000000000001</v>
      </c>
      <c r="G179" s="61">
        <f>0.16*F179</f>
        <v>20.768000000000001</v>
      </c>
      <c r="H179" s="61">
        <f t="shared" si="86"/>
        <v>0</v>
      </c>
      <c r="I179" s="62">
        <f t="shared" si="74"/>
        <v>0</v>
      </c>
      <c r="J179" s="63">
        <f t="shared" si="75"/>
        <v>0</v>
      </c>
      <c r="K179" s="46"/>
    </row>
    <row r="180" spans="1:11" s="147" customFormat="1" ht="28.5" x14ac:dyDescent="0.45">
      <c r="A180" s="141">
        <v>17</v>
      </c>
      <c r="B180" s="142">
        <v>44880</v>
      </c>
      <c r="C180" s="148" t="s">
        <v>607</v>
      </c>
      <c r="D180" s="60" t="s">
        <v>0</v>
      </c>
      <c r="E180" s="60">
        <v>15</v>
      </c>
      <c r="F180" s="62">
        <v>0</v>
      </c>
      <c r="G180" s="61">
        <f t="shared" ref="G180:G181" si="87">0.16*F180</f>
        <v>0</v>
      </c>
      <c r="H180" s="61">
        <f t="shared" si="86"/>
        <v>0</v>
      </c>
      <c r="I180" s="62">
        <f t="shared" si="74"/>
        <v>0</v>
      </c>
      <c r="J180" s="63">
        <f t="shared" si="75"/>
        <v>0</v>
      </c>
      <c r="K180" s="146"/>
    </row>
    <row r="181" spans="1:11" s="147" customFormat="1" ht="28.5" x14ac:dyDescent="0.45">
      <c r="A181" s="141">
        <v>3</v>
      </c>
      <c r="B181" s="142">
        <v>45107</v>
      </c>
      <c r="C181" s="148" t="s">
        <v>726</v>
      </c>
      <c r="D181" s="60" t="s">
        <v>0</v>
      </c>
      <c r="E181" s="60">
        <v>2</v>
      </c>
      <c r="F181" s="62">
        <v>690</v>
      </c>
      <c r="G181" s="61">
        <f t="shared" si="87"/>
        <v>110.4</v>
      </c>
      <c r="H181" s="61">
        <f>E181*F181*0.18</f>
        <v>248.39999999999998</v>
      </c>
      <c r="I181" s="62">
        <f t="shared" si="74"/>
        <v>1380</v>
      </c>
      <c r="J181" s="63">
        <f t="shared" si="75"/>
        <v>1628.4</v>
      </c>
      <c r="K181" s="146"/>
    </row>
    <row r="182" spans="1:11" ht="28.5" x14ac:dyDescent="0.45">
      <c r="A182" s="106">
        <v>0</v>
      </c>
      <c r="B182" s="57">
        <v>42600</v>
      </c>
      <c r="C182" s="64" t="s">
        <v>401</v>
      </c>
      <c r="D182" s="59" t="s">
        <v>0</v>
      </c>
      <c r="E182" s="59">
        <v>2506</v>
      </c>
      <c r="F182" s="66">
        <v>14</v>
      </c>
      <c r="G182" s="61">
        <f>0.16*F182</f>
        <v>2.2400000000000002</v>
      </c>
      <c r="H182" s="61">
        <f>E182*F182*0.16</f>
        <v>5613.4400000000005</v>
      </c>
      <c r="I182" s="62">
        <f t="shared" si="74"/>
        <v>35084</v>
      </c>
      <c r="J182" s="63">
        <f t="shared" si="75"/>
        <v>40697.440000000002</v>
      </c>
      <c r="K182" s="46"/>
    </row>
    <row r="183" spans="1:11" ht="28.5" x14ac:dyDescent="0.45">
      <c r="A183" s="106">
        <v>0</v>
      </c>
      <c r="B183" s="57">
        <v>42600</v>
      </c>
      <c r="C183" s="64" t="s">
        <v>132</v>
      </c>
      <c r="D183" s="59" t="s">
        <v>0</v>
      </c>
      <c r="E183" s="59">
        <v>0</v>
      </c>
      <c r="F183" s="66">
        <v>14.5</v>
      </c>
      <c r="G183" s="61">
        <f>0.16*F183</f>
        <v>2.3199999999999998</v>
      </c>
      <c r="H183" s="61">
        <f>E183*F183*0.16</f>
        <v>0</v>
      </c>
      <c r="I183" s="62">
        <f t="shared" si="74"/>
        <v>0</v>
      </c>
      <c r="J183" s="63">
        <f t="shared" si="75"/>
        <v>0</v>
      </c>
      <c r="K183" s="46"/>
    </row>
    <row r="184" spans="1:11" ht="28.5" x14ac:dyDescent="0.45">
      <c r="A184" s="106">
        <v>0</v>
      </c>
      <c r="B184" s="57">
        <v>40697</v>
      </c>
      <c r="C184" s="64" t="s">
        <v>162</v>
      </c>
      <c r="D184" s="59" t="s">
        <v>0</v>
      </c>
      <c r="E184" s="59">
        <v>0</v>
      </c>
      <c r="F184" s="66">
        <v>800</v>
      </c>
      <c r="G184" s="61">
        <f>0.16*F184</f>
        <v>128</v>
      </c>
      <c r="H184" s="61">
        <f>E184*F184*0.16</f>
        <v>0</v>
      </c>
      <c r="I184" s="62">
        <f t="shared" si="74"/>
        <v>0</v>
      </c>
      <c r="J184" s="63">
        <f t="shared" si="75"/>
        <v>0</v>
      </c>
      <c r="K184" s="46"/>
    </row>
    <row r="185" spans="1:11" s="36" customFormat="1" ht="28.5" x14ac:dyDescent="0.45">
      <c r="A185" s="106">
        <v>24</v>
      </c>
      <c r="B185" s="57">
        <v>44756</v>
      </c>
      <c r="C185" s="64" t="s">
        <v>107</v>
      </c>
      <c r="D185" s="59" t="s">
        <v>0</v>
      </c>
      <c r="E185" s="59">
        <v>15</v>
      </c>
      <c r="F185" s="66">
        <v>115</v>
      </c>
      <c r="G185" s="61">
        <f>0.18*F185</f>
        <v>20.7</v>
      </c>
      <c r="H185" s="61">
        <f>E185*F185*0.18</f>
        <v>310.5</v>
      </c>
      <c r="I185" s="62">
        <f t="shared" si="74"/>
        <v>1725</v>
      </c>
      <c r="J185" s="63">
        <f t="shared" si="75"/>
        <v>2035.5</v>
      </c>
      <c r="K185" s="46"/>
    </row>
    <row r="186" spans="1:11" ht="28.5" x14ac:dyDescent="0.45">
      <c r="A186" s="106">
        <v>0</v>
      </c>
      <c r="B186" s="57">
        <v>43745</v>
      </c>
      <c r="C186" s="58" t="s">
        <v>107</v>
      </c>
      <c r="D186" s="59" t="s">
        <v>0</v>
      </c>
      <c r="E186" s="59">
        <v>0</v>
      </c>
      <c r="F186" s="61">
        <v>171</v>
      </c>
      <c r="G186" s="61">
        <f t="shared" ref="G186:G214" si="88">0.16*F186</f>
        <v>27.36</v>
      </c>
      <c r="H186" s="61">
        <f t="shared" ref="H186:H216" si="89">E186*F186*0.16</f>
        <v>0</v>
      </c>
      <c r="I186" s="62">
        <f t="shared" si="74"/>
        <v>0</v>
      </c>
      <c r="J186" s="63">
        <f t="shared" si="75"/>
        <v>0</v>
      </c>
      <c r="K186" s="46"/>
    </row>
    <row r="187" spans="1:11" ht="28.5" x14ac:dyDescent="0.45">
      <c r="A187" s="106">
        <v>0</v>
      </c>
      <c r="B187" s="57">
        <v>42590</v>
      </c>
      <c r="C187" s="58" t="s">
        <v>333</v>
      </c>
      <c r="D187" s="59" t="s">
        <v>2</v>
      </c>
      <c r="E187" s="59">
        <v>18</v>
      </c>
      <c r="F187" s="66">
        <v>25</v>
      </c>
      <c r="G187" s="61">
        <f t="shared" si="88"/>
        <v>4</v>
      </c>
      <c r="H187" s="61">
        <f t="shared" si="89"/>
        <v>72</v>
      </c>
      <c r="I187" s="62">
        <f t="shared" si="74"/>
        <v>450</v>
      </c>
      <c r="J187" s="63">
        <f t="shared" si="75"/>
        <v>522</v>
      </c>
      <c r="K187" s="46"/>
    </row>
    <row r="188" spans="1:11" ht="28.5" x14ac:dyDescent="0.45">
      <c r="A188" s="106">
        <v>0</v>
      </c>
      <c r="B188" s="57">
        <v>43809</v>
      </c>
      <c r="C188" s="64" t="s">
        <v>334</v>
      </c>
      <c r="D188" s="59" t="s">
        <v>2</v>
      </c>
      <c r="E188" s="59">
        <v>120</v>
      </c>
      <c r="F188" s="66">
        <v>229.44</v>
      </c>
      <c r="G188" s="61">
        <f t="shared" si="88"/>
        <v>36.7104</v>
      </c>
      <c r="H188" s="61">
        <f t="shared" si="89"/>
        <v>4405.2479999999996</v>
      </c>
      <c r="I188" s="62">
        <f t="shared" si="74"/>
        <v>27532.799999999999</v>
      </c>
      <c r="J188" s="63">
        <f t="shared" si="75"/>
        <v>31938.047999999999</v>
      </c>
      <c r="K188" s="46"/>
    </row>
    <row r="189" spans="1:11" ht="28.5" x14ac:dyDescent="0.45">
      <c r="A189" s="106">
        <v>0</v>
      </c>
      <c r="B189" s="57">
        <v>43809</v>
      </c>
      <c r="C189" s="64" t="s">
        <v>335</v>
      </c>
      <c r="D189" s="59" t="s">
        <v>2</v>
      </c>
      <c r="E189" s="59">
        <v>99</v>
      </c>
      <c r="F189" s="66">
        <v>201.72</v>
      </c>
      <c r="G189" s="61">
        <f t="shared" si="88"/>
        <v>32.275199999999998</v>
      </c>
      <c r="H189" s="61">
        <f t="shared" si="89"/>
        <v>3195.2447999999999</v>
      </c>
      <c r="I189" s="62">
        <f t="shared" si="74"/>
        <v>19970.28</v>
      </c>
      <c r="J189" s="63">
        <f t="shared" si="75"/>
        <v>23165.524799999999</v>
      </c>
      <c r="K189" s="46"/>
    </row>
    <row r="190" spans="1:11" ht="28.5" x14ac:dyDescent="0.45">
      <c r="A190" s="106">
        <v>0</v>
      </c>
      <c r="B190" s="57">
        <v>43809</v>
      </c>
      <c r="C190" s="64" t="s">
        <v>336</v>
      </c>
      <c r="D190" s="59" t="s">
        <v>2</v>
      </c>
      <c r="E190" s="59">
        <v>4</v>
      </c>
      <c r="F190" s="66">
        <v>201.72</v>
      </c>
      <c r="G190" s="61">
        <f t="shared" si="88"/>
        <v>32.275199999999998</v>
      </c>
      <c r="H190" s="61">
        <f t="shared" si="89"/>
        <v>129.10079999999999</v>
      </c>
      <c r="I190" s="62">
        <f t="shared" si="74"/>
        <v>806.88</v>
      </c>
      <c r="J190" s="63">
        <f t="shared" si="75"/>
        <v>935.98080000000004</v>
      </c>
      <c r="K190" s="46"/>
    </row>
    <row r="191" spans="1:11" ht="28.5" x14ac:dyDescent="0.45">
      <c r="A191" s="106">
        <v>0</v>
      </c>
      <c r="B191" s="57">
        <v>44539</v>
      </c>
      <c r="C191" s="58" t="s">
        <v>90</v>
      </c>
      <c r="D191" s="59" t="s">
        <v>0</v>
      </c>
      <c r="E191" s="59">
        <v>0</v>
      </c>
      <c r="F191" s="61">
        <v>15.12</v>
      </c>
      <c r="G191" s="61">
        <f t="shared" si="88"/>
        <v>2.4192</v>
      </c>
      <c r="H191" s="61">
        <f t="shared" si="89"/>
        <v>0</v>
      </c>
      <c r="I191" s="62">
        <f t="shared" si="74"/>
        <v>0</v>
      </c>
      <c r="J191" s="63">
        <f t="shared" si="75"/>
        <v>0</v>
      </c>
      <c r="K191" s="46"/>
    </row>
    <row r="192" spans="1:11" ht="28.5" x14ac:dyDescent="0.45">
      <c r="A192" s="106">
        <v>0</v>
      </c>
      <c r="B192" s="57">
        <v>44193</v>
      </c>
      <c r="C192" s="64" t="s">
        <v>157</v>
      </c>
      <c r="D192" s="59" t="s">
        <v>0</v>
      </c>
      <c r="E192" s="59">
        <v>9</v>
      </c>
      <c r="F192" s="66">
        <v>247.8</v>
      </c>
      <c r="G192" s="61">
        <f t="shared" si="88"/>
        <v>39.648000000000003</v>
      </c>
      <c r="H192" s="61">
        <f t="shared" si="89"/>
        <v>356.83200000000005</v>
      </c>
      <c r="I192" s="62">
        <f t="shared" si="74"/>
        <v>2230.2000000000003</v>
      </c>
      <c r="J192" s="63">
        <f t="shared" si="75"/>
        <v>2587.0320000000002</v>
      </c>
      <c r="K192" s="46"/>
    </row>
    <row r="193" spans="1:11" ht="28.5" x14ac:dyDescent="0.45">
      <c r="A193" s="106">
        <v>0</v>
      </c>
      <c r="B193" s="57">
        <v>40669</v>
      </c>
      <c r="C193" s="64" t="s">
        <v>10</v>
      </c>
      <c r="D193" s="59" t="s">
        <v>0</v>
      </c>
      <c r="E193" s="59">
        <v>70</v>
      </c>
      <c r="F193" s="66">
        <v>112.5</v>
      </c>
      <c r="G193" s="61">
        <f t="shared" si="88"/>
        <v>18</v>
      </c>
      <c r="H193" s="61">
        <f t="shared" si="89"/>
        <v>1260</v>
      </c>
      <c r="I193" s="62">
        <f t="shared" si="74"/>
        <v>7875</v>
      </c>
      <c r="J193" s="63">
        <f t="shared" si="75"/>
        <v>9135</v>
      </c>
      <c r="K193" s="46"/>
    </row>
    <row r="194" spans="1:11" ht="28.5" x14ac:dyDescent="0.45">
      <c r="A194" s="106">
        <v>0</v>
      </c>
      <c r="B194" s="57">
        <v>44109</v>
      </c>
      <c r="C194" s="64" t="s">
        <v>11</v>
      </c>
      <c r="D194" s="59" t="s">
        <v>0</v>
      </c>
      <c r="E194" s="59">
        <v>0</v>
      </c>
      <c r="F194" s="68">
        <v>14.5</v>
      </c>
      <c r="G194" s="61">
        <f t="shared" si="88"/>
        <v>2.3199999999999998</v>
      </c>
      <c r="H194" s="61">
        <f t="shared" si="89"/>
        <v>0</v>
      </c>
      <c r="I194" s="62">
        <f t="shared" si="74"/>
        <v>0</v>
      </c>
      <c r="J194" s="63">
        <f t="shared" si="75"/>
        <v>0</v>
      </c>
      <c r="K194" s="46"/>
    </row>
    <row r="195" spans="1:11" ht="28.5" x14ac:dyDescent="0.45">
      <c r="A195" s="106">
        <v>0</v>
      </c>
      <c r="B195" s="57">
        <v>43810</v>
      </c>
      <c r="C195" s="64" t="s">
        <v>12</v>
      </c>
      <c r="D195" s="59" t="s">
        <v>0</v>
      </c>
      <c r="E195" s="59">
        <v>0</v>
      </c>
      <c r="F195" s="68">
        <v>14.5</v>
      </c>
      <c r="G195" s="61">
        <f t="shared" si="88"/>
        <v>2.3199999999999998</v>
      </c>
      <c r="H195" s="61">
        <f t="shared" si="89"/>
        <v>0</v>
      </c>
      <c r="I195" s="62">
        <f t="shared" si="74"/>
        <v>0</v>
      </c>
      <c r="J195" s="63">
        <f t="shared" si="75"/>
        <v>0</v>
      </c>
      <c r="K195" s="46"/>
    </row>
    <row r="196" spans="1:11" ht="28.5" x14ac:dyDescent="0.45">
      <c r="A196" s="106">
        <v>0</v>
      </c>
      <c r="B196" s="57">
        <v>42730</v>
      </c>
      <c r="C196" s="64" t="s">
        <v>13</v>
      </c>
      <c r="D196" s="59" t="s">
        <v>0</v>
      </c>
      <c r="E196" s="59">
        <v>0</v>
      </c>
      <c r="F196" s="68">
        <v>12</v>
      </c>
      <c r="G196" s="61">
        <f t="shared" si="88"/>
        <v>1.92</v>
      </c>
      <c r="H196" s="61">
        <f t="shared" si="89"/>
        <v>0</v>
      </c>
      <c r="I196" s="62">
        <f t="shared" si="74"/>
        <v>0</v>
      </c>
      <c r="J196" s="63">
        <f t="shared" si="75"/>
        <v>0</v>
      </c>
      <c r="K196" s="46"/>
    </row>
    <row r="197" spans="1:11" ht="28.5" x14ac:dyDescent="0.45">
      <c r="A197" s="106">
        <v>0</v>
      </c>
      <c r="B197" s="57">
        <v>43810</v>
      </c>
      <c r="C197" s="64" t="s">
        <v>377</v>
      </c>
      <c r="D197" s="59" t="s">
        <v>2</v>
      </c>
      <c r="E197" s="59">
        <v>1</v>
      </c>
      <c r="F197" s="62">
        <v>274.86</v>
      </c>
      <c r="G197" s="61">
        <f t="shared" si="88"/>
        <v>43.977600000000002</v>
      </c>
      <c r="H197" s="61">
        <f>E197*F197*0.16</f>
        <v>43.977600000000002</v>
      </c>
      <c r="I197" s="62">
        <f t="shared" si="74"/>
        <v>274.86</v>
      </c>
      <c r="J197" s="63">
        <f t="shared" si="75"/>
        <v>318.83760000000001</v>
      </c>
      <c r="K197" s="46"/>
    </row>
    <row r="198" spans="1:11" s="34" customFormat="1" ht="28.5" x14ac:dyDescent="0.45">
      <c r="A198" s="106">
        <v>0</v>
      </c>
      <c r="B198" s="57">
        <v>44526</v>
      </c>
      <c r="C198" s="64" t="s">
        <v>424</v>
      </c>
      <c r="D198" s="59" t="s">
        <v>0</v>
      </c>
      <c r="E198" s="59">
        <v>0</v>
      </c>
      <c r="F198" s="62">
        <v>1450</v>
      </c>
      <c r="G198" s="61">
        <f t="shared" si="88"/>
        <v>232</v>
      </c>
      <c r="H198" s="61">
        <f t="shared" si="89"/>
        <v>0</v>
      </c>
      <c r="I198" s="62">
        <f t="shared" si="74"/>
        <v>0</v>
      </c>
      <c r="J198" s="63">
        <f>H198+I198</f>
        <v>0</v>
      </c>
      <c r="K198" s="46"/>
    </row>
    <row r="199" spans="1:11" ht="28.5" x14ac:dyDescent="0.45">
      <c r="A199" s="106">
        <v>0</v>
      </c>
      <c r="B199" s="57">
        <v>43612</v>
      </c>
      <c r="C199" s="64" t="s">
        <v>680</v>
      </c>
      <c r="D199" s="59" t="s">
        <v>0</v>
      </c>
      <c r="E199" s="59">
        <v>40</v>
      </c>
      <c r="F199" s="66">
        <v>6.44</v>
      </c>
      <c r="G199" s="61">
        <f t="shared" si="88"/>
        <v>1.0304</v>
      </c>
      <c r="H199" s="61">
        <f>E199*F199*0.16</f>
        <v>41.216000000000001</v>
      </c>
      <c r="I199" s="62">
        <f>E199*F199</f>
        <v>257.60000000000002</v>
      </c>
      <c r="J199" s="63">
        <f>H199+I199</f>
        <v>298.81600000000003</v>
      </c>
      <c r="K199" s="46"/>
    </row>
    <row r="200" spans="1:11" s="147" customFormat="1" ht="28.5" x14ac:dyDescent="0.45">
      <c r="A200" s="141">
        <v>300</v>
      </c>
      <c r="B200" s="142">
        <v>44880</v>
      </c>
      <c r="C200" s="148" t="s">
        <v>625</v>
      </c>
      <c r="D200" s="60" t="s">
        <v>0</v>
      </c>
      <c r="E200" s="60">
        <v>0</v>
      </c>
      <c r="F200" s="62">
        <v>0</v>
      </c>
      <c r="G200" s="144">
        <f t="shared" ref="G200" si="90">0.16*F200</f>
        <v>0</v>
      </c>
      <c r="H200" s="144">
        <f>E200*F200*0.16</f>
        <v>0</v>
      </c>
      <c r="I200" s="62">
        <f>E200*F200</f>
        <v>0</v>
      </c>
      <c r="J200" s="149">
        <f>H200+I200</f>
        <v>0</v>
      </c>
      <c r="K200" s="146"/>
    </row>
    <row r="201" spans="1:11" s="36" customFormat="1" ht="28.5" x14ac:dyDescent="0.45">
      <c r="A201" s="106">
        <v>60</v>
      </c>
      <c r="B201" s="57">
        <v>44914</v>
      </c>
      <c r="C201" s="64" t="s">
        <v>647</v>
      </c>
      <c r="D201" s="59" t="s">
        <v>0</v>
      </c>
      <c r="E201" s="59">
        <v>45</v>
      </c>
      <c r="F201" s="66">
        <v>9</v>
      </c>
      <c r="G201" s="61">
        <f t="shared" si="88"/>
        <v>1.44</v>
      </c>
      <c r="H201" s="61">
        <f>E201*F201*0.18</f>
        <v>72.899999999999991</v>
      </c>
      <c r="I201" s="62">
        <f t="shared" ref="I201" si="91">E201*F201</f>
        <v>405</v>
      </c>
      <c r="J201" s="63">
        <f t="shared" ref="J201:J204" si="92">H201+I201</f>
        <v>477.9</v>
      </c>
      <c r="K201" s="63"/>
    </row>
    <row r="202" spans="1:11" s="36" customFormat="1" ht="28.5" x14ac:dyDescent="0.45">
      <c r="A202" s="106">
        <v>23</v>
      </c>
      <c r="B202" s="57">
        <v>44914</v>
      </c>
      <c r="C202" s="64" t="s">
        <v>648</v>
      </c>
      <c r="D202" s="59" t="s">
        <v>2</v>
      </c>
      <c r="E202" s="59">
        <v>0</v>
      </c>
      <c r="F202" s="66">
        <v>288</v>
      </c>
      <c r="G202" s="61">
        <f>0.18*F202</f>
        <v>51.839999999999996</v>
      </c>
      <c r="H202" s="61">
        <f>E202*F202*0.18</f>
        <v>0</v>
      </c>
      <c r="I202" s="62">
        <f>E202*F202</f>
        <v>0</v>
      </c>
      <c r="J202" s="63">
        <f t="shared" si="92"/>
        <v>0</v>
      </c>
      <c r="K202" s="122"/>
    </row>
    <row r="203" spans="1:11" s="36" customFormat="1" ht="28.5" x14ac:dyDescent="0.45">
      <c r="A203" s="106">
        <v>60</v>
      </c>
      <c r="B203" s="57">
        <v>44914</v>
      </c>
      <c r="C203" s="64" t="s">
        <v>650</v>
      </c>
      <c r="D203" s="59" t="s">
        <v>0</v>
      </c>
      <c r="E203" s="59">
        <v>0</v>
      </c>
      <c r="F203" s="66">
        <v>9</v>
      </c>
      <c r="G203" s="61">
        <f>0.18*F203</f>
        <v>1.6199999999999999</v>
      </c>
      <c r="H203" s="61">
        <f>E203*F203*0.18</f>
        <v>0</v>
      </c>
      <c r="I203" s="62">
        <f>E203*F203</f>
        <v>0</v>
      </c>
      <c r="J203" s="63">
        <f t="shared" si="92"/>
        <v>0</v>
      </c>
      <c r="K203" s="122"/>
    </row>
    <row r="204" spans="1:11" s="36" customFormat="1" ht="28.5" x14ac:dyDescent="0.45">
      <c r="A204" s="106">
        <v>60</v>
      </c>
      <c r="B204" s="57">
        <v>44914</v>
      </c>
      <c r="C204" s="64" t="s">
        <v>651</v>
      </c>
      <c r="D204" s="59" t="s">
        <v>0</v>
      </c>
      <c r="E204" s="59">
        <v>22</v>
      </c>
      <c r="F204" s="66">
        <v>9</v>
      </c>
      <c r="G204" s="61">
        <f>0.18*F204</f>
        <v>1.6199999999999999</v>
      </c>
      <c r="H204" s="61">
        <f>E204*F204*0.18</f>
        <v>35.64</v>
      </c>
      <c r="I204" s="62">
        <f>E204*F204</f>
        <v>198</v>
      </c>
      <c r="J204" s="63">
        <f t="shared" si="92"/>
        <v>233.64</v>
      </c>
      <c r="K204" s="122"/>
    </row>
    <row r="205" spans="1:11" ht="28.5" x14ac:dyDescent="0.45">
      <c r="A205" s="106">
        <v>0</v>
      </c>
      <c r="B205" s="57">
        <v>42929</v>
      </c>
      <c r="C205" s="64" t="s">
        <v>179</v>
      </c>
      <c r="D205" s="59" t="s">
        <v>2</v>
      </c>
      <c r="E205" s="59">
        <v>0</v>
      </c>
      <c r="F205" s="66">
        <v>283.89999999999998</v>
      </c>
      <c r="G205" s="61">
        <f t="shared" si="88"/>
        <v>45.423999999999999</v>
      </c>
      <c r="H205" s="61">
        <f t="shared" si="89"/>
        <v>0</v>
      </c>
      <c r="I205" s="62">
        <f t="shared" si="74"/>
        <v>0</v>
      </c>
      <c r="J205" s="63">
        <f t="shared" ref="J205:J213" si="93">H205+I205</f>
        <v>0</v>
      </c>
      <c r="K205" s="46"/>
    </row>
    <row r="206" spans="1:11" ht="28.5" x14ac:dyDescent="0.45">
      <c r="A206" s="106">
        <v>0</v>
      </c>
      <c r="B206" s="57">
        <v>43805</v>
      </c>
      <c r="C206" s="64" t="s">
        <v>175</v>
      </c>
      <c r="D206" s="59" t="s">
        <v>2</v>
      </c>
      <c r="E206" s="59">
        <v>0</v>
      </c>
      <c r="F206" s="62">
        <v>218.3</v>
      </c>
      <c r="G206" s="61">
        <f t="shared" si="88"/>
        <v>34.928000000000004</v>
      </c>
      <c r="H206" s="61">
        <f t="shared" si="89"/>
        <v>0</v>
      </c>
      <c r="I206" s="62">
        <f t="shared" si="74"/>
        <v>0</v>
      </c>
      <c r="J206" s="63">
        <f t="shared" si="93"/>
        <v>0</v>
      </c>
      <c r="K206" s="46"/>
    </row>
    <row r="207" spans="1:11" s="36" customFormat="1" ht="28.5" x14ac:dyDescent="0.45">
      <c r="A207" s="106">
        <v>30</v>
      </c>
      <c r="B207" s="57">
        <v>45106</v>
      </c>
      <c r="C207" s="64" t="s">
        <v>725</v>
      </c>
      <c r="D207" s="59" t="s">
        <v>2</v>
      </c>
      <c r="E207" s="59">
        <v>7</v>
      </c>
      <c r="F207" s="62">
        <v>0</v>
      </c>
      <c r="G207" s="61"/>
      <c r="H207" s="61"/>
      <c r="I207" s="62">
        <f t="shared" si="74"/>
        <v>0</v>
      </c>
      <c r="J207" s="63"/>
      <c r="K207" s="46"/>
    </row>
    <row r="208" spans="1:11" ht="28.5" x14ac:dyDescent="0.45">
      <c r="A208" s="106">
        <v>0</v>
      </c>
      <c r="B208" s="57">
        <v>43613</v>
      </c>
      <c r="C208" s="64" t="s">
        <v>690</v>
      </c>
      <c r="D208" s="59" t="s">
        <v>2</v>
      </c>
      <c r="E208" s="59">
        <v>9</v>
      </c>
      <c r="F208" s="66">
        <v>308</v>
      </c>
      <c r="G208" s="61">
        <f t="shared" si="88"/>
        <v>49.28</v>
      </c>
      <c r="H208" s="61">
        <f t="shared" si="89"/>
        <v>443.52</v>
      </c>
      <c r="I208" s="62">
        <f t="shared" si="74"/>
        <v>2772</v>
      </c>
      <c r="J208" s="63">
        <f t="shared" si="93"/>
        <v>3215.52</v>
      </c>
      <c r="K208" s="46"/>
    </row>
    <row r="209" spans="1:11" s="2" customFormat="1" ht="28.5" x14ac:dyDescent="0.45">
      <c r="A209" s="106">
        <v>0</v>
      </c>
      <c r="B209" s="57">
        <v>43805</v>
      </c>
      <c r="C209" s="64" t="s">
        <v>176</v>
      </c>
      <c r="D209" s="59" t="s">
        <v>2</v>
      </c>
      <c r="E209" s="59">
        <v>130</v>
      </c>
      <c r="F209" s="66">
        <v>306.8</v>
      </c>
      <c r="G209" s="61">
        <f t="shared" si="88"/>
        <v>49.088000000000001</v>
      </c>
      <c r="H209" s="61">
        <f t="shared" si="89"/>
        <v>6381.4400000000005</v>
      </c>
      <c r="I209" s="62">
        <f t="shared" si="74"/>
        <v>39884</v>
      </c>
      <c r="J209" s="63">
        <f t="shared" si="93"/>
        <v>46265.440000000002</v>
      </c>
      <c r="K209" s="69"/>
    </row>
    <row r="210" spans="1:11" s="2" customFormat="1" ht="28.5" x14ac:dyDescent="0.45">
      <c r="A210" s="106">
        <v>0</v>
      </c>
      <c r="B210" s="57">
        <v>43810</v>
      </c>
      <c r="C210" s="64" t="s">
        <v>177</v>
      </c>
      <c r="D210" s="59" t="s">
        <v>2</v>
      </c>
      <c r="E210" s="59">
        <v>47</v>
      </c>
      <c r="F210" s="66">
        <v>442</v>
      </c>
      <c r="G210" s="61">
        <f t="shared" si="88"/>
        <v>70.72</v>
      </c>
      <c r="H210" s="61">
        <f t="shared" si="89"/>
        <v>3323.84</v>
      </c>
      <c r="I210" s="62">
        <f t="shared" si="74"/>
        <v>20774</v>
      </c>
      <c r="J210" s="63">
        <f t="shared" si="93"/>
        <v>24097.84</v>
      </c>
      <c r="K210" s="69"/>
    </row>
    <row r="211" spans="1:11" s="2" customFormat="1" ht="28.5" x14ac:dyDescent="0.45">
      <c r="A211" s="106">
        <v>0</v>
      </c>
      <c r="B211" s="57">
        <v>43805</v>
      </c>
      <c r="C211" s="64" t="s">
        <v>181</v>
      </c>
      <c r="D211" s="59" t="s">
        <v>2</v>
      </c>
      <c r="E211" s="59">
        <v>0</v>
      </c>
      <c r="F211" s="66">
        <v>103.46</v>
      </c>
      <c r="G211" s="61">
        <f t="shared" si="88"/>
        <v>16.553599999999999</v>
      </c>
      <c r="H211" s="61">
        <f t="shared" si="89"/>
        <v>0</v>
      </c>
      <c r="I211" s="62">
        <f t="shared" si="74"/>
        <v>0</v>
      </c>
      <c r="J211" s="63">
        <f t="shared" si="93"/>
        <v>0</v>
      </c>
      <c r="K211" s="69"/>
    </row>
    <row r="212" spans="1:11" s="2" customFormat="1" ht="28.5" x14ac:dyDescent="0.45">
      <c r="A212" s="106">
        <v>400</v>
      </c>
      <c r="B212" s="57">
        <v>44914</v>
      </c>
      <c r="C212" s="64" t="s">
        <v>652</v>
      </c>
      <c r="D212" s="59" t="s">
        <v>0</v>
      </c>
      <c r="E212" s="59">
        <v>370</v>
      </c>
      <c r="F212" s="66">
        <v>96.61</v>
      </c>
      <c r="G212" s="61">
        <f t="shared" si="88"/>
        <v>15.457600000000001</v>
      </c>
      <c r="H212" s="61">
        <f>E212*F212*0.18</f>
        <v>6434.2259999999997</v>
      </c>
      <c r="I212" s="62">
        <f t="shared" si="74"/>
        <v>35745.699999999997</v>
      </c>
      <c r="J212" s="63">
        <f t="shared" si="93"/>
        <v>42179.925999999999</v>
      </c>
      <c r="K212" s="69"/>
    </row>
    <row r="213" spans="1:11" s="2" customFormat="1" ht="28.5" x14ac:dyDescent="0.45">
      <c r="A213" s="106">
        <v>200</v>
      </c>
      <c r="B213" s="57">
        <v>44914</v>
      </c>
      <c r="C213" s="64" t="s">
        <v>653</v>
      </c>
      <c r="D213" s="59" t="s">
        <v>0</v>
      </c>
      <c r="E213" s="59">
        <v>400</v>
      </c>
      <c r="F213" s="66">
        <v>96.61</v>
      </c>
      <c r="G213" s="61">
        <f t="shared" si="88"/>
        <v>15.457600000000001</v>
      </c>
      <c r="H213" s="61">
        <f>E213*F213*0.18</f>
        <v>6955.92</v>
      </c>
      <c r="I213" s="62">
        <f t="shared" si="74"/>
        <v>38644</v>
      </c>
      <c r="J213" s="63">
        <f t="shared" si="93"/>
        <v>45599.92</v>
      </c>
      <c r="K213" s="69"/>
    </row>
    <row r="214" spans="1:11" s="2" customFormat="1" ht="28.5" x14ac:dyDescent="0.45">
      <c r="A214" s="106">
        <v>0</v>
      </c>
      <c r="B214" s="57">
        <v>43810</v>
      </c>
      <c r="C214" s="64" t="s">
        <v>525</v>
      </c>
      <c r="D214" s="59" t="s">
        <v>0</v>
      </c>
      <c r="E214" s="59">
        <v>0</v>
      </c>
      <c r="F214" s="66">
        <v>89.5</v>
      </c>
      <c r="G214" s="61">
        <f t="shared" si="88"/>
        <v>14.32</v>
      </c>
      <c r="H214" s="61">
        <f t="shared" si="89"/>
        <v>0</v>
      </c>
      <c r="I214" s="62">
        <f t="shared" si="74"/>
        <v>0</v>
      </c>
      <c r="J214" s="63">
        <f t="shared" ref="J214:J263" si="94">H214+I214</f>
        <v>0</v>
      </c>
      <c r="K214" s="69"/>
    </row>
    <row r="215" spans="1:11" s="2" customFormat="1" ht="28.5" x14ac:dyDescent="0.45">
      <c r="A215" s="106">
        <v>24</v>
      </c>
      <c r="B215" s="57">
        <v>44756</v>
      </c>
      <c r="C215" s="132" t="s">
        <v>229</v>
      </c>
      <c r="D215" s="59" t="s">
        <v>372</v>
      </c>
      <c r="E215" s="59">
        <v>0</v>
      </c>
      <c r="F215" s="66">
        <v>6.77</v>
      </c>
      <c r="G215" s="61">
        <f>0.18*F215</f>
        <v>1.2185999999999999</v>
      </c>
      <c r="H215" s="61">
        <f t="shared" si="89"/>
        <v>0</v>
      </c>
      <c r="I215" s="62">
        <f t="shared" si="74"/>
        <v>0</v>
      </c>
      <c r="J215" s="63">
        <f t="shared" si="94"/>
        <v>0</v>
      </c>
      <c r="K215" s="69"/>
    </row>
    <row r="216" spans="1:11" s="2" customFormat="1" ht="28.5" x14ac:dyDescent="0.45">
      <c r="A216" s="106">
        <v>0</v>
      </c>
      <c r="B216" s="57">
        <v>44410</v>
      </c>
      <c r="C216" s="58" t="s">
        <v>229</v>
      </c>
      <c r="D216" s="59" t="s">
        <v>372</v>
      </c>
      <c r="E216" s="59">
        <v>0</v>
      </c>
      <c r="F216" s="61">
        <v>3.2</v>
      </c>
      <c r="G216" s="61">
        <f t="shared" ref="G216:G259" si="95">0.16*F216</f>
        <v>0.51200000000000001</v>
      </c>
      <c r="H216" s="61">
        <f t="shared" si="89"/>
        <v>0</v>
      </c>
      <c r="I216" s="62">
        <f t="shared" si="74"/>
        <v>0</v>
      </c>
      <c r="J216" s="63">
        <f t="shared" si="94"/>
        <v>0</v>
      </c>
      <c r="K216" s="69"/>
    </row>
    <row r="217" spans="1:11" s="2" customFormat="1" ht="28.5" x14ac:dyDescent="0.45">
      <c r="A217" s="106">
        <v>23</v>
      </c>
      <c r="B217" s="57">
        <v>44917</v>
      </c>
      <c r="C217" s="58" t="s">
        <v>733</v>
      </c>
      <c r="D217" s="59" t="s">
        <v>546</v>
      </c>
      <c r="E217" s="59">
        <v>22</v>
      </c>
      <c r="F217" s="61">
        <v>35</v>
      </c>
      <c r="G217" s="61">
        <f>0.18*F217</f>
        <v>6.3</v>
      </c>
      <c r="H217" s="61">
        <f>E217*F217*0.18</f>
        <v>138.6</v>
      </c>
      <c r="I217" s="62">
        <f t="shared" si="74"/>
        <v>770</v>
      </c>
      <c r="J217" s="63">
        <f t="shared" si="94"/>
        <v>908.6</v>
      </c>
      <c r="K217" s="69"/>
    </row>
    <row r="218" spans="1:11" ht="28.5" x14ac:dyDescent="0.45">
      <c r="A218" s="106">
        <v>100</v>
      </c>
      <c r="B218" s="57">
        <v>44587</v>
      </c>
      <c r="C218" s="58" t="s">
        <v>554</v>
      </c>
      <c r="D218" s="59" t="s">
        <v>103</v>
      </c>
      <c r="E218" s="59">
        <v>228</v>
      </c>
      <c r="F218" s="61">
        <v>435.13</v>
      </c>
      <c r="G218" s="61">
        <f t="shared" si="95"/>
        <v>69.620800000000003</v>
      </c>
      <c r="H218" s="61">
        <f t="shared" ref="H218:H244" si="96">E218*F218*0.16</f>
        <v>15873.5424</v>
      </c>
      <c r="I218" s="62">
        <f t="shared" si="74"/>
        <v>99209.64</v>
      </c>
      <c r="J218" s="63">
        <f t="shared" si="94"/>
        <v>115083.18240000001</v>
      </c>
      <c r="K218" s="46"/>
    </row>
    <row r="219" spans="1:11" s="36" customFormat="1" ht="28.5" x14ac:dyDescent="0.45">
      <c r="A219" s="106">
        <v>35</v>
      </c>
      <c r="B219" s="57">
        <v>45107</v>
      </c>
      <c r="C219" s="58" t="s">
        <v>554</v>
      </c>
      <c r="D219" s="59" t="s">
        <v>103</v>
      </c>
      <c r="E219" s="59">
        <v>31</v>
      </c>
      <c r="F219" s="61">
        <v>390</v>
      </c>
      <c r="G219" s="61">
        <f t="shared" si="95"/>
        <v>62.4</v>
      </c>
      <c r="H219" s="61">
        <f>E219*F219*0.18</f>
        <v>2176.1999999999998</v>
      </c>
      <c r="I219" s="62">
        <f>E219*F219</f>
        <v>12090</v>
      </c>
      <c r="J219" s="63">
        <f t="shared" si="94"/>
        <v>14266.2</v>
      </c>
      <c r="K219" s="46">
        <v>-50</v>
      </c>
    </row>
    <row r="220" spans="1:11" ht="28.5" x14ac:dyDescent="0.45">
      <c r="A220" s="106">
        <v>50</v>
      </c>
      <c r="B220" s="57">
        <v>44564</v>
      </c>
      <c r="C220" s="58" t="s">
        <v>381</v>
      </c>
      <c r="D220" s="59" t="s">
        <v>103</v>
      </c>
      <c r="E220" s="59">
        <v>110</v>
      </c>
      <c r="F220" s="61">
        <v>194.7</v>
      </c>
      <c r="G220" s="61">
        <f t="shared" si="95"/>
        <v>31.151999999999997</v>
      </c>
      <c r="H220" s="61">
        <f t="shared" si="96"/>
        <v>3426.7200000000003</v>
      </c>
      <c r="I220" s="62">
        <f t="shared" si="74"/>
        <v>21417</v>
      </c>
      <c r="J220" s="63">
        <f t="shared" si="94"/>
        <v>24843.72</v>
      </c>
      <c r="K220" s="46"/>
    </row>
    <row r="221" spans="1:11" s="36" customFormat="1" ht="28.5" x14ac:dyDescent="0.45">
      <c r="A221" s="106">
        <v>75</v>
      </c>
      <c r="B221" s="57">
        <v>45100</v>
      </c>
      <c r="C221" s="58" t="s">
        <v>723</v>
      </c>
      <c r="D221" s="59" t="s">
        <v>103</v>
      </c>
      <c r="E221" s="59">
        <v>32</v>
      </c>
      <c r="F221" s="61">
        <v>210</v>
      </c>
      <c r="G221" s="61">
        <f t="shared" si="95"/>
        <v>33.6</v>
      </c>
      <c r="H221" s="61">
        <f>E221*F221*0.18</f>
        <v>1209.5999999999999</v>
      </c>
      <c r="I221" s="62">
        <f t="shared" si="74"/>
        <v>6720</v>
      </c>
      <c r="J221" s="63">
        <f t="shared" si="94"/>
        <v>7929.6</v>
      </c>
      <c r="K221" s="46"/>
    </row>
    <row r="222" spans="1:11" ht="28.5" x14ac:dyDescent="0.45">
      <c r="A222" s="106">
        <v>100</v>
      </c>
      <c r="B222" s="57">
        <v>44564</v>
      </c>
      <c r="C222" s="58" t="s">
        <v>382</v>
      </c>
      <c r="D222" s="59" t="s">
        <v>103</v>
      </c>
      <c r="E222" s="59">
        <v>0</v>
      </c>
      <c r="F222" s="61">
        <v>194.7</v>
      </c>
      <c r="G222" s="61">
        <f t="shared" si="95"/>
        <v>31.151999999999997</v>
      </c>
      <c r="H222" s="61">
        <f t="shared" si="96"/>
        <v>0</v>
      </c>
      <c r="I222" s="62">
        <f t="shared" si="74"/>
        <v>0</v>
      </c>
      <c r="J222" s="63">
        <f t="shared" si="94"/>
        <v>0</v>
      </c>
      <c r="K222" s="46"/>
    </row>
    <row r="223" spans="1:11" s="36" customFormat="1" ht="28.5" x14ac:dyDescent="0.45">
      <c r="A223" s="106">
        <v>75</v>
      </c>
      <c r="B223" s="57">
        <v>45092</v>
      </c>
      <c r="C223" s="58" t="s">
        <v>721</v>
      </c>
      <c r="D223" s="59" t="s">
        <v>103</v>
      </c>
      <c r="E223" s="59">
        <v>19</v>
      </c>
      <c r="F223" s="61">
        <v>95</v>
      </c>
      <c r="G223" s="61">
        <f t="shared" si="95"/>
        <v>15.200000000000001</v>
      </c>
      <c r="H223" s="61">
        <f>E223*F223*0.18</f>
        <v>324.89999999999998</v>
      </c>
      <c r="I223" s="62">
        <f t="shared" si="74"/>
        <v>1805</v>
      </c>
      <c r="J223" s="63">
        <f t="shared" si="94"/>
        <v>2129.9</v>
      </c>
      <c r="K223" s="46"/>
    </row>
    <row r="224" spans="1:11" ht="28.5" x14ac:dyDescent="0.45">
      <c r="A224" s="106">
        <v>0</v>
      </c>
      <c r="B224" s="57">
        <v>43805</v>
      </c>
      <c r="C224" s="64" t="s">
        <v>178</v>
      </c>
      <c r="D224" s="59" t="s">
        <v>2</v>
      </c>
      <c r="E224" s="59">
        <v>27</v>
      </c>
      <c r="F224" s="66">
        <v>76.900000000000006</v>
      </c>
      <c r="G224" s="61">
        <f t="shared" si="95"/>
        <v>12.304000000000002</v>
      </c>
      <c r="H224" s="61">
        <f t="shared" si="96"/>
        <v>332.20800000000003</v>
      </c>
      <c r="I224" s="62">
        <f t="shared" si="74"/>
        <v>2076.3000000000002</v>
      </c>
      <c r="J224" s="63">
        <f t="shared" si="94"/>
        <v>2408.5080000000003</v>
      </c>
      <c r="K224" s="46"/>
    </row>
    <row r="225" spans="1:11" ht="28.5" x14ac:dyDescent="0.45">
      <c r="A225" s="106">
        <v>0</v>
      </c>
      <c r="B225" s="57">
        <v>43810</v>
      </c>
      <c r="C225" s="64" t="s">
        <v>223</v>
      </c>
      <c r="D225" s="59" t="s">
        <v>0</v>
      </c>
      <c r="E225" s="59">
        <v>0</v>
      </c>
      <c r="F225" s="66">
        <v>320</v>
      </c>
      <c r="G225" s="61">
        <f>0.16*F225</f>
        <v>51.2</v>
      </c>
      <c r="H225" s="61">
        <f t="shared" si="96"/>
        <v>0</v>
      </c>
      <c r="I225" s="62">
        <f t="shared" si="74"/>
        <v>0</v>
      </c>
      <c r="J225" s="63">
        <f t="shared" si="94"/>
        <v>0</v>
      </c>
      <c r="K225" s="46"/>
    </row>
    <row r="226" spans="1:11" s="36" customFormat="1" ht="28.5" x14ac:dyDescent="0.45">
      <c r="A226" s="106">
        <v>13</v>
      </c>
      <c r="B226" s="57">
        <v>44914</v>
      </c>
      <c r="C226" s="64" t="s">
        <v>654</v>
      </c>
      <c r="D226" s="59" t="s">
        <v>0</v>
      </c>
      <c r="E226" s="59">
        <v>0</v>
      </c>
      <c r="F226" s="66">
        <v>139.30000000000001</v>
      </c>
      <c r="G226" s="61">
        <f>0.16*F226</f>
        <v>22.288000000000004</v>
      </c>
      <c r="H226" s="61">
        <f>E226*F226*0.18</f>
        <v>0</v>
      </c>
      <c r="I226" s="62">
        <f>E226*F226</f>
        <v>0</v>
      </c>
      <c r="J226" s="63">
        <f t="shared" si="94"/>
        <v>0</v>
      </c>
      <c r="K226" s="46"/>
    </row>
    <row r="227" spans="1:11" ht="28.5" x14ac:dyDescent="0.45">
      <c r="A227" s="106">
        <v>0</v>
      </c>
      <c r="B227" s="57">
        <v>43259</v>
      </c>
      <c r="C227" s="64" t="s">
        <v>14</v>
      </c>
      <c r="D227" s="59" t="s">
        <v>0</v>
      </c>
      <c r="E227" s="59">
        <v>7</v>
      </c>
      <c r="F227" s="66">
        <v>649</v>
      </c>
      <c r="G227" s="61">
        <f t="shared" si="95"/>
        <v>103.84</v>
      </c>
      <c r="H227" s="61">
        <f t="shared" si="96"/>
        <v>726.88</v>
      </c>
      <c r="I227" s="62">
        <f t="shared" si="74"/>
        <v>4543</v>
      </c>
      <c r="J227" s="63">
        <f t="shared" si="94"/>
        <v>5269.88</v>
      </c>
      <c r="K227" s="46"/>
    </row>
    <row r="228" spans="1:11" s="36" customFormat="1" ht="28.5" x14ac:dyDescent="0.45">
      <c r="A228" s="106">
        <v>10</v>
      </c>
      <c r="B228" s="57">
        <v>44880</v>
      </c>
      <c r="C228" s="64" t="s">
        <v>608</v>
      </c>
      <c r="D228" s="59" t="s">
        <v>0</v>
      </c>
      <c r="E228" s="59">
        <v>0</v>
      </c>
      <c r="F228" s="66">
        <v>0</v>
      </c>
      <c r="G228" s="61">
        <f t="shared" ref="G228" si="97">0.16*F228</f>
        <v>0</v>
      </c>
      <c r="H228" s="61">
        <f t="shared" ref="H228" si="98">E228*F228*0.16</f>
        <v>0</v>
      </c>
      <c r="I228" s="62">
        <f t="shared" ref="I228" si="99">E228*F228</f>
        <v>0</v>
      </c>
      <c r="J228" s="63">
        <f t="shared" ref="J228" si="100">H228+I228</f>
        <v>0</v>
      </c>
      <c r="K228" s="46"/>
    </row>
    <row r="229" spans="1:11" ht="28.5" x14ac:dyDescent="0.45">
      <c r="A229" s="106">
        <v>0</v>
      </c>
      <c r="B229" s="57">
        <v>42590</v>
      </c>
      <c r="C229" s="64" t="s">
        <v>109</v>
      </c>
      <c r="D229" s="59" t="s">
        <v>2</v>
      </c>
      <c r="E229" s="59">
        <v>27</v>
      </c>
      <c r="F229" s="66">
        <v>89.21</v>
      </c>
      <c r="G229" s="61">
        <f t="shared" si="95"/>
        <v>14.2736</v>
      </c>
      <c r="H229" s="61">
        <f t="shared" si="96"/>
        <v>385.38719999999995</v>
      </c>
      <c r="I229" s="62">
        <f t="shared" si="74"/>
        <v>2408.6699999999996</v>
      </c>
      <c r="J229" s="63">
        <f t="shared" si="94"/>
        <v>2794.0571999999997</v>
      </c>
      <c r="K229" s="46"/>
    </row>
    <row r="230" spans="1:11" s="36" customFormat="1" ht="28.5" x14ac:dyDescent="0.45">
      <c r="A230" s="106">
        <v>45</v>
      </c>
      <c r="B230" s="57">
        <v>44880</v>
      </c>
      <c r="C230" s="64" t="s">
        <v>639</v>
      </c>
      <c r="D230" s="59" t="s">
        <v>2</v>
      </c>
      <c r="E230" s="59">
        <v>16</v>
      </c>
      <c r="F230" s="66">
        <v>0</v>
      </c>
      <c r="G230" s="61">
        <f t="shared" ref="G230" si="101">0.16*F230</f>
        <v>0</v>
      </c>
      <c r="H230" s="61">
        <f t="shared" ref="H230" si="102">E230*F230*0.16</f>
        <v>0</v>
      </c>
      <c r="I230" s="62">
        <f t="shared" ref="I230" si="103">E230*F230</f>
        <v>0</v>
      </c>
      <c r="J230" s="63">
        <f t="shared" ref="J230" si="104">H230+I230</f>
        <v>0</v>
      </c>
      <c r="K230" s="46"/>
    </row>
    <row r="231" spans="1:11" ht="28.5" x14ac:dyDescent="0.45">
      <c r="A231" s="106">
        <v>0</v>
      </c>
      <c r="B231" s="57">
        <v>43810</v>
      </c>
      <c r="C231" s="64" t="s">
        <v>338</v>
      </c>
      <c r="D231" s="59" t="s">
        <v>2</v>
      </c>
      <c r="E231" s="59">
        <v>50</v>
      </c>
      <c r="F231" s="66">
        <v>28.92</v>
      </c>
      <c r="G231" s="61">
        <f t="shared" si="95"/>
        <v>4.6272000000000002</v>
      </c>
      <c r="H231" s="61">
        <f t="shared" si="96"/>
        <v>231.36</v>
      </c>
      <c r="I231" s="62">
        <f t="shared" si="74"/>
        <v>1446</v>
      </c>
      <c r="J231" s="63">
        <f t="shared" si="94"/>
        <v>1677.3600000000001</v>
      </c>
      <c r="K231" s="46"/>
    </row>
    <row r="232" spans="1:11" s="36" customFormat="1" ht="28.5" x14ac:dyDescent="0.45">
      <c r="A232" s="106">
        <v>45</v>
      </c>
      <c r="B232" s="57">
        <v>44914</v>
      </c>
      <c r="C232" s="64" t="s">
        <v>655</v>
      </c>
      <c r="D232" s="59" t="s">
        <v>2</v>
      </c>
      <c r="E232" s="59">
        <v>46</v>
      </c>
      <c r="F232" s="66">
        <v>35.32</v>
      </c>
      <c r="G232" s="61">
        <f t="shared" si="95"/>
        <v>5.6512000000000002</v>
      </c>
      <c r="H232" s="61">
        <f>E232*F232*0.18</f>
        <v>292.44959999999998</v>
      </c>
      <c r="I232" s="62">
        <f t="shared" si="74"/>
        <v>1624.72</v>
      </c>
      <c r="J232" s="63">
        <f t="shared" si="94"/>
        <v>1917.1695999999999</v>
      </c>
      <c r="K232" s="46"/>
    </row>
    <row r="233" spans="1:11" ht="28.5" x14ac:dyDescent="0.45">
      <c r="A233" s="106">
        <v>0</v>
      </c>
      <c r="B233" s="57">
        <v>44558</v>
      </c>
      <c r="C233" s="64" t="s">
        <v>224</v>
      </c>
      <c r="D233" s="59" t="s">
        <v>2</v>
      </c>
      <c r="E233" s="59">
        <v>6</v>
      </c>
      <c r="F233" s="66">
        <v>4</v>
      </c>
      <c r="G233" s="61">
        <f t="shared" si="95"/>
        <v>0.64</v>
      </c>
      <c r="H233" s="61">
        <f t="shared" si="96"/>
        <v>3.84</v>
      </c>
      <c r="I233" s="62">
        <f t="shared" si="74"/>
        <v>24</v>
      </c>
      <c r="J233" s="63">
        <f t="shared" si="94"/>
        <v>27.84</v>
      </c>
      <c r="K233" s="46"/>
    </row>
    <row r="234" spans="1:11" ht="28.5" x14ac:dyDescent="0.45">
      <c r="A234" s="106">
        <v>0</v>
      </c>
      <c r="B234" s="57">
        <v>44355</v>
      </c>
      <c r="C234" s="64" t="s">
        <v>351</v>
      </c>
      <c r="D234" s="59" t="s">
        <v>352</v>
      </c>
      <c r="E234" s="59">
        <v>10</v>
      </c>
      <c r="F234" s="66">
        <v>85.13</v>
      </c>
      <c r="G234" s="61">
        <f t="shared" si="95"/>
        <v>13.620799999999999</v>
      </c>
      <c r="H234" s="61">
        <f t="shared" si="96"/>
        <v>136.208</v>
      </c>
      <c r="I234" s="62">
        <f t="shared" si="74"/>
        <v>851.3</v>
      </c>
      <c r="J234" s="63">
        <f t="shared" si="94"/>
        <v>987.50799999999992</v>
      </c>
      <c r="K234" s="46"/>
    </row>
    <row r="235" spans="1:11" ht="28.5" x14ac:dyDescent="0.45">
      <c r="A235" s="106">
        <v>0</v>
      </c>
      <c r="B235" s="57">
        <v>42590</v>
      </c>
      <c r="C235" s="64" t="s">
        <v>111</v>
      </c>
      <c r="D235" s="59" t="s">
        <v>2</v>
      </c>
      <c r="E235" s="59">
        <v>31</v>
      </c>
      <c r="F235" s="66">
        <v>106.2</v>
      </c>
      <c r="G235" s="61">
        <f t="shared" si="95"/>
        <v>16.992000000000001</v>
      </c>
      <c r="H235" s="61">
        <f t="shared" si="96"/>
        <v>526.75200000000007</v>
      </c>
      <c r="I235" s="62">
        <f t="shared" si="74"/>
        <v>3292.2000000000003</v>
      </c>
      <c r="J235" s="63">
        <f t="shared" si="94"/>
        <v>3818.9520000000002</v>
      </c>
      <c r="K235" s="46"/>
    </row>
    <row r="236" spans="1:11" ht="28.5" x14ac:dyDescent="0.45">
      <c r="A236" s="106">
        <v>0</v>
      </c>
      <c r="B236" s="57">
        <v>42944</v>
      </c>
      <c r="C236" s="64" t="s">
        <v>110</v>
      </c>
      <c r="D236" s="59" t="s">
        <v>2</v>
      </c>
      <c r="E236" s="59">
        <v>29</v>
      </c>
      <c r="F236" s="66">
        <v>153.53</v>
      </c>
      <c r="G236" s="61">
        <f t="shared" si="95"/>
        <v>24.564800000000002</v>
      </c>
      <c r="H236" s="61">
        <f t="shared" si="96"/>
        <v>712.37919999999997</v>
      </c>
      <c r="I236" s="62">
        <f t="shared" si="74"/>
        <v>4452.37</v>
      </c>
      <c r="J236" s="63">
        <f t="shared" si="94"/>
        <v>5164.7492000000002</v>
      </c>
      <c r="K236" s="46"/>
    </row>
    <row r="237" spans="1:11" ht="28.5" x14ac:dyDescent="0.45">
      <c r="A237" s="106">
        <v>0</v>
      </c>
      <c r="B237" s="57">
        <v>40171</v>
      </c>
      <c r="C237" s="64" t="s">
        <v>142</v>
      </c>
      <c r="D237" s="59" t="s">
        <v>2</v>
      </c>
      <c r="E237" s="59">
        <v>5</v>
      </c>
      <c r="F237" s="66">
        <v>60</v>
      </c>
      <c r="G237" s="61">
        <f t="shared" si="95"/>
        <v>9.6</v>
      </c>
      <c r="H237" s="61">
        <f t="shared" si="96"/>
        <v>48</v>
      </c>
      <c r="I237" s="62">
        <f t="shared" si="74"/>
        <v>300</v>
      </c>
      <c r="J237" s="63">
        <f t="shared" si="94"/>
        <v>348</v>
      </c>
      <c r="K237" s="46"/>
    </row>
    <row r="238" spans="1:11" ht="28.5" x14ac:dyDescent="0.45">
      <c r="A238" s="106">
        <v>0</v>
      </c>
      <c r="B238" s="57">
        <v>40171</v>
      </c>
      <c r="C238" s="64" t="s">
        <v>138</v>
      </c>
      <c r="D238" s="59" t="s">
        <v>2</v>
      </c>
      <c r="E238" s="59">
        <v>0</v>
      </c>
      <c r="F238" s="66">
        <v>70</v>
      </c>
      <c r="G238" s="61">
        <f t="shared" si="95"/>
        <v>11.200000000000001</v>
      </c>
      <c r="H238" s="61">
        <f>E238*F238*0.16</f>
        <v>0</v>
      </c>
      <c r="I238" s="62">
        <f t="shared" si="74"/>
        <v>0</v>
      </c>
      <c r="J238" s="63">
        <f t="shared" si="94"/>
        <v>0</v>
      </c>
      <c r="K238" s="46"/>
    </row>
    <row r="239" spans="1:11" ht="28.5" x14ac:dyDescent="0.45">
      <c r="A239" s="106">
        <v>0</v>
      </c>
      <c r="B239" s="57">
        <v>40171</v>
      </c>
      <c r="C239" s="64" t="s">
        <v>137</v>
      </c>
      <c r="D239" s="59" t="s">
        <v>2</v>
      </c>
      <c r="E239" s="59">
        <v>0</v>
      </c>
      <c r="F239" s="66">
        <v>80</v>
      </c>
      <c r="G239" s="61">
        <f t="shared" si="95"/>
        <v>12.8</v>
      </c>
      <c r="H239" s="61">
        <f t="shared" si="96"/>
        <v>0</v>
      </c>
      <c r="I239" s="62">
        <f t="shared" si="74"/>
        <v>0</v>
      </c>
      <c r="J239" s="63">
        <f t="shared" si="94"/>
        <v>0</v>
      </c>
      <c r="K239" s="46"/>
    </row>
    <row r="240" spans="1:11" ht="28.5" x14ac:dyDescent="0.45">
      <c r="A240" s="106">
        <v>0</v>
      </c>
      <c r="B240" s="57">
        <v>39793</v>
      </c>
      <c r="C240" s="64" t="s">
        <v>526</v>
      </c>
      <c r="D240" s="59" t="s">
        <v>2</v>
      </c>
      <c r="E240" s="59">
        <v>0</v>
      </c>
      <c r="F240" s="66">
        <v>125</v>
      </c>
      <c r="G240" s="61">
        <f t="shared" si="95"/>
        <v>20</v>
      </c>
      <c r="H240" s="61">
        <f t="shared" si="96"/>
        <v>0</v>
      </c>
      <c r="I240" s="62">
        <f t="shared" si="74"/>
        <v>0</v>
      </c>
      <c r="J240" s="63">
        <f t="shared" si="94"/>
        <v>0</v>
      </c>
      <c r="K240" s="46"/>
    </row>
    <row r="241" spans="1:11" ht="28.5" x14ac:dyDescent="0.45">
      <c r="A241" s="106">
        <v>0</v>
      </c>
      <c r="B241" s="57">
        <v>40324</v>
      </c>
      <c r="C241" s="64" t="s">
        <v>161</v>
      </c>
      <c r="D241" s="59" t="s">
        <v>2</v>
      </c>
      <c r="E241" s="59">
        <v>0</v>
      </c>
      <c r="F241" s="66">
        <v>120</v>
      </c>
      <c r="G241" s="61">
        <f t="shared" si="95"/>
        <v>19.2</v>
      </c>
      <c r="H241" s="61">
        <f t="shared" si="96"/>
        <v>0</v>
      </c>
      <c r="I241" s="62">
        <f t="shared" si="74"/>
        <v>0</v>
      </c>
      <c r="J241" s="63">
        <f t="shared" si="94"/>
        <v>0</v>
      </c>
      <c r="K241" s="46"/>
    </row>
    <row r="242" spans="1:11" ht="28.5" x14ac:dyDescent="0.45">
      <c r="A242" s="106">
        <v>345</v>
      </c>
      <c r="B242" s="57">
        <v>44420</v>
      </c>
      <c r="C242" s="58" t="s">
        <v>184</v>
      </c>
      <c r="D242" s="59" t="s">
        <v>332</v>
      </c>
      <c r="E242" s="59">
        <v>273</v>
      </c>
      <c r="F242" s="61">
        <v>70</v>
      </c>
      <c r="G242" s="61">
        <f>0.18*F242</f>
        <v>12.6</v>
      </c>
      <c r="H242" s="61">
        <f>E242*F242*0.18</f>
        <v>3439.7999999999997</v>
      </c>
      <c r="I242" s="62">
        <f t="shared" si="74"/>
        <v>19110</v>
      </c>
      <c r="J242" s="63">
        <f t="shared" si="94"/>
        <v>22549.8</v>
      </c>
      <c r="K242" s="46"/>
    </row>
    <row r="243" spans="1:11" s="36" customFormat="1" ht="28.5" x14ac:dyDescent="0.45">
      <c r="A243" s="106">
        <v>100</v>
      </c>
      <c r="B243" s="57">
        <v>45092</v>
      </c>
      <c r="C243" s="58" t="s">
        <v>184</v>
      </c>
      <c r="D243" s="59" t="s">
        <v>332</v>
      </c>
      <c r="E243" s="59">
        <v>100</v>
      </c>
      <c r="F243" s="61">
        <v>78</v>
      </c>
      <c r="G243" s="61">
        <f>0.18*F243</f>
        <v>14.04</v>
      </c>
      <c r="H243" s="61">
        <f>E243*F243*0.18</f>
        <v>1404</v>
      </c>
      <c r="I243" s="62">
        <f t="shared" si="74"/>
        <v>7800</v>
      </c>
      <c r="J243" s="63">
        <f t="shared" si="94"/>
        <v>9204</v>
      </c>
      <c r="K243" s="46"/>
    </row>
    <row r="244" spans="1:11" ht="28.5" x14ac:dyDescent="0.45">
      <c r="A244" s="106">
        <v>0</v>
      </c>
      <c r="B244" s="57">
        <v>44195</v>
      </c>
      <c r="C244" s="58" t="s">
        <v>15</v>
      </c>
      <c r="D244" s="59" t="s">
        <v>2</v>
      </c>
      <c r="E244" s="59">
        <v>0</v>
      </c>
      <c r="F244" s="61">
        <v>975</v>
      </c>
      <c r="G244" s="61">
        <f t="shared" si="95"/>
        <v>156</v>
      </c>
      <c r="H244" s="61">
        <f t="shared" si="96"/>
        <v>0</v>
      </c>
      <c r="I244" s="62">
        <f t="shared" si="74"/>
        <v>0</v>
      </c>
      <c r="J244" s="63">
        <f t="shared" si="94"/>
        <v>0</v>
      </c>
      <c r="K244" s="46"/>
    </row>
    <row r="245" spans="1:11" ht="28.5" x14ac:dyDescent="0.45">
      <c r="A245" s="106">
        <v>0</v>
      </c>
      <c r="B245" s="57">
        <v>44155</v>
      </c>
      <c r="C245" s="58" t="s">
        <v>358</v>
      </c>
      <c r="D245" s="59" t="s">
        <v>104</v>
      </c>
      <c r="E245" s="59">
        <v>1</v>
      </c>
      <c r="F245" s="61">
        <v>1768</v>
      </c>
      <c r="G245" s="61">
        <f t="shared" si="95"/>
        <v>282.88</v>
      </c>
      <c r="H245" s="61">
        <v>0</v>
      </c>
      <c r="I245" s="62">
        <f t="shared" si="74"/>
        <v>1768</v>
      </c>
      <c r="J245" s="63">
        <f t="shared" si="94"/>
        <v>1768</v>
      </c>
      <c r="K245" s="46"/>
    </row>
    <row r="246" spans="1:11" ht="25.5" customHeight="1" x14ac:dyDescent="0.45">
      <c r="A246" s="106">
        <v>0</v>
      </c>
      <c r="B246" s="57">
        <v>44435</v>
      </c>
      <c r="C246" s="58" t="s">
        <v>357</v>
      </c>
      <c r="D246" s="59" t="s">
        <v>104</v>
      </c>
      <c r="E246" s="59">
        <v>23</v>
      </c>
      <c r="F246" s="61">
        <v>123.9</v>
      </c>
      <c r="G246" s="61">
        <f t="shared" si="95"/>
        <v>19.824000000000002</v>
      </c>
      <c r="H246" s="61">
        <f t="shared" ref="H246:H287" si="105">E246*F246*0.16</f>
        <v>455.95200000000006</v>
      </c>
      <c r="I246" s="62">
        <f t="shared" ref="I246:I356" si="106">E246*F246</f>
        <v>2849.7000000000003</v>
      </c>
      <c r="J246" s="63">
        <f t="shared" si="94"/>
        <v>3305.6520000000005</v>
      </c>
      <c r="K246" s="46"/>
    </row>
    <row r="247" spans="1:11" s="36" customFormat="1" ht="25.5" customHeight="1" x14ac:dyDescent="0.45">
      <c r="A247" s="106">
        <v>45</v>
      </c>
      <c r="B247" s="57">
        <v>45107</v>
      </c>
      <c r="C247" s="58" t="s">
        <v>357</v>
      </c>
      <c r="D247" s="59" t="s">
        <v>104</v>
      </c>
      <c r="E247" s="59">
        <v>45</v>
      </c>
      <c r="F247" s="61">
        <v>88.9</v>
      </c>
      <c r="G247" s="61">
        <f t="shared" si="95"/>
        <v>14.224000000000002</v>
      </c>
      <c r="H247" s="61">
        <f>E247*F247*0.18</f>
        <v>720.09</v>
      </c>
      <c r="I247" s="62">
        <f t="shared" si="106"/>
        <v>4000.5000000000005</v>
      </c>
      <c r="J247" s="63">
        <f t="shared" si="94"/>
        <v>4720.59</v>
      </c>
      <c r="K247" s="46"/>
    </row>
    <row r="248" spans="1:11" ht="21.75" customHeight="1" x14ac:dyDescent="0.45">
      <c r="A248" s="106">
        <v>0</v>
      </c>
      <c r="B248" s="57" t="s">
        <v>396</v>
      </c>
      <c r="C248" s="58" t="s">
        <v>217</v>
      </c>
      <c r="D248" s="59" t="s">
        <v>104</v>
      </c>
      <c r="E248" s="59">
        <v>116</v>
      </c>
      <c r="F248" s="61">
        <v>112.1</v>
      </c>
      <c r="G248" s="61">
        <f t="shared" si="95"/>
        <v>17.936</v>
      </c>
      <c r="H248" s="61">
        <f t="shared" si="105"/>
        <v>2080.576</v>
      </c>
      <c r="I248" s="62">
        <f t="shared" si="106"/>
        <v>13003.599999999999</v>
      </c>
      <c r="J248" s="63">
        <f t="shared" si="94"/>
        <v>15084.175999999999</v>
      </c>
      <c r="K248" s="46"/>
    </row>
    <row r="249" spans="1:11" s="36" customFormat="1" ht="21.75" customHeight="1" x14ac:dyDescent="0.45">
      <c r="A249" s="106">
        <v>28</v>
      </c>
      <c r="B249" s="57">
        <v>45107</v>
      </c>
      <c r="C249" s="58" t="s">
        <v>217</v>
      </c>
      <c r="D249" s="59" t="s">
        <v>104</v>
      </c>
      <c r="E249" s="59">
        <v>5</v>
      </c>
      <c r="F249" s="61">
        <v>88.24</v>
      </c>
      <c r="G249" s="61">
        <f t="shared" si="95"/>
        <v>14.118399999999999</v>
      </c>
      <c r="H249" s="61">
        <f>E249*F249*0.18</f>
        <v>79.415999999999997</v>
      </c>
      <c r="I249" s="62">
        <f t="shared" si="106"/>
        <v>441.2</v>
      </c>
      <c r="J249" s="63">
        <f t="shared" si="94"/>
        <v>520.61599999999999</v>
      </c>
      <c r="K249" s="46"/>
    </row>
    <row r="250" spans="1:11" s="36" customFormat="1" ht="21.75" customHeight="1" x14ac:dyDescent="0.45">
      <c r="A250" s="106">
        <v>15</v>
      </c>
      <c r="B250" s="57">
        <v>44917</v>
      </c>
      <c r="C250" s="58" t="s">
        <v>217</v>
      </c>
      <c r="D250" s="59" t="s">
        <v>104</v>
      </c>
      <c r="E250" s="59">
        <v>0</v>
      </c>
      <c r="F250" s="61">
        <v>89.9</v>
      </c>
      <c r="G250" s="61">
        <f>0.18*F250</f>
        <v>16.182000000000002</v>
      </c>
      <c r="H250" s="61">
        <f t="shared" si="105"/>
        <v>0</v>
      </c>
      <c r="I250" s="62">
        <f t="shared" si="106"/>
        <v>0</v>
      </c>
      <c r="J250" s="63">
        <f t="shared" si="94"/>
        <v>0</v>
      </c>
      <c r="K250" s="46"/>
    </row>
    <row r="251" spans="1:11" ht="28.5" x14ac:dyDescent="0.45">
      <c r="A251" s="106">
        <v>0</v>
      </c>
      <c r="B251" s="57">
        <v>41912</v>
      </c>
      <c r="C251" s="64" t="s">
        <v>474</v>
      </c>
      <c r="D251" s="59" t="s">
        <v>148</v>
      </c>
      <c r="E251" s="59">
        <v>4</v>
      </c>
      <c r="F251" s="66"/>
      <c r="G251" s="61"/>
      <c r="H251" s="61">
        <f t="shared" si="105"/>
        <v>0</v>
      </c>
      <c r="I251" s="62"/>
      <c r="J251" s="63">
        <f t="shared" si="94"/>
        <v>0</v>
      </c>
      <c r="K251" s="46"/>
    </row>
    <row r="252" spans="1:11" s="36" customFormat="1" ht="28.5" x14ac:dyDescent="0.45">
      <c r="A252" s="106">
        <v>0</v>
      </c>
      <c r="B252" s="57">
        <v>41912</v>
      </c>
      <c r="C252" s="64" t="s">
        <v>475</v>
      </c>
      <c r="D252" s="59" t="s">
        <v>2</v>
      </c>
      <c r="E252" s="59">
        <v>56</v>
      </c>
      <c r="F252" s="66">
        <v>0</v>
      </c>
      <c r="G252" s="61">
        <f t="shared" si="95"/>
        <v>0</v>
      </c>
      <c r="H252" s="61">
        <f t="shared" si="105"/>
        <v>0</v>
      </c>
      <c r="I252" s="62">
        <f t="shared" si="106"/>
        <v>0</v>
      </c>
      <c r="J252" s="63">
        <f t="shared" si="94"/>
        <v>0</v>
      </c>
      <c r="K252" s="46"/>
    </row>
    <row r="253" spans="1:11" ht="28.5" x14ac:dyDescent="0.45">
      <c r="A253" s="106">
        <v>0</v>
      </c>
      <c r="B253" s="57">
        <v>44445</v>
      </c>
      <c r="C253" s="64" t="s">
        <v>397</v>
      </c>
      <c r="D253" s="59" t="s">
        <v>398</v>
      </c>
      <c r="E253" s="59">
        <v>0</v>
      </c>
      <c r="F253" s="66">
        <v>69</v>
      </c>
      <c r="G253" s="61">
        <f t="shared" si="95"/>
        <v>11.040000000000001</v>
      </c>
      <c r="H253" s="61">
        <f t="shared" si="105"/>
        <v>0</v>
      </c>
      <c r="I253" s="62">
        <f t="shared" si="106"/>
        <v>0</v>
      </c>
      <c r="J253" s="63">
        <f t="shared" si="94"/>
        <v>0</v>
      </c>
      <c r="K253" s="46"/>
    </row>
    <row r="254" spans="1:11" s="36" customFormat="1" ht="28.5" x14ac:dyDescent="0.45">
      <c r="A254" s="106">
        <v>0</v>
      </c>
      <c r="B254" s="57">
        <v>45092</v>
      </c>
      <c r="C254" s="64" t="s">
        <v>719</v>
      </c>
      <c r="D254" s="59" t="s">
        <v>0</v>
      </c>
      <c r="E254" s="59">
        <v>0</v>
      </c>
      <c r="F254" s="66">
        <v>120</v>
      </c>
      <c r="G254" s="61">
        <f t="shared" si="95"/>
        <v>19.2</v>
      </c>
      <c r="H254" s="61">
        <f>E254*F254*0.18</f>
        <v>0</v>
      </c>
      <c r="I254" s="62">
        <f t="shared" si="106"/>
        <v>0</v>
      </c>
      <c r="J254" s="63">
        <f t="shared" si="94"/>
        <v>0</v>
      </c>
      <c r="K254" s="46"/>
    </row>
    <row r="255" spans="1:11" s="36" customFormat="1" ht="28.5" x14ac:dyDescent="0.45">
      <c r="A255" s="106">
        <v>15</v>
      </c>
      <c r="B255" s="57">
        <v>44445</v>
      </c>
      <c r="C255" s="64" t="s">
        <v>477</v>
      </c>
      <c r="D255" s="59" t="s">
        <v>2</v>
      </c>
      <c r="E255" s="59">
        <v>1</v>
      </c>
      <c r="F255" s="66">
        <v>53</v>
      </c>
      <c r="G255" s="61">
        <f t="shared" si="95"/>
        <v>8.48</v>
      </c>
      <c r="H255" s="61">
        <f t="shared" si="105"/>
        <v>8.48</v>
      </c>
      <c r="I255" s="62">
        <f t="shared" si="106"/>
        <v>53</v>
      </c>
      <c r="J255" s="63">
        <f t="shared" si="94"/>
        <v>61.480000000000004</v>
      </c>
      <c r="K255" s="46"/>
    </row>
    <row r="256" spans="1:11" s="36" customFormat="1" ht="28.5" x14ac:dyDescent="0.45">
      <c r="A256" s="106">
        <v>0</v>
      </c>
      <c r="B256" s="57">
        <v>44445</v>
      </c>
      <c r="C256" s="64" t="s">
        <v>476</v>
      </c>
      <c r="D256" s="59" t="s">
        <v>2</v>
      </c>
      <c r="E256" s="59">
        <v>14</v>
      </c>
      <c r="F256" s="66">
        <v>0</v>
      </c>
      <c r="G256" s="61">
        <f t="shared" si="95"/>
        <v>0</v>
      </c>
      <c r="H256" s="61">
        <f t="shared" si="105"/>
        <v>0</v>
      </c>
      <c r="I256" s="62">
        <f t="shared" si="106"/>
        <v>0</v>
      </c>
      <c r="J256" s="63">
        <f t="shared" si="94"/>
        <v>0</v>
      </c>
      <c r="K256" s="46"/>
    </row>
    <row r="257" spans="1:11" ht="28.5" x14ac:dyDescent="0.45">
      <c r="A257" s="106">
        <v>0</v>
      </c>
      <c r="B257" s="57">
        <v>42914</v>
      </c>
      <c r="C257" s="64" t="s">
        <v>16</v>
      </c>
      <c r="D257" s="59" t="s">
        <v>2</v>
      </c>
      <c r="E257" s="59">
        <v>4</v>
      </c>
      <c r="F257" s="66">
        <v>267.75</v>
      </c>
      <c r="G257" s="61">
        <f t="shared" si="95"/>
        <v>42.84</v>
      </c>
      <c r="H257" s="61">
        <f t="shared" si="105"/>
        <v>171.36</v>
      </c>
      <c r="I257" s="62">
        <f t="shared" si="106"/>
        <v>1071</v>
      </c>
      <c r="J257" s="63">
        <f t="shared" si="94"/>
        <v>1242.3600000000001</v>
      </c>
      <c r="K257" s="46"/>
    </row>
    <row r="258" spans="1:11" ht="28.5" x14ac:dyDescent="0.45">
      <c r="A258" s="106">
        <v>0</v>
      </c>
      <c r="B258" s="57">
        <v>44188</v>
      </c>
      <c r="C258" s="64" t="s">
        <v>697</v>
      </c>
      <c r="D258" s="59" t="s">
        <v>2</v>
      </c>
      <c r="E258" s="59">
        <v>0</v>
      </c>
      <c r="F258" s="66">
        <v>33</v>
      </c>
      <c r="G258" s="61">
        <f t="shared" si="95"/>
        <v>5.28</v>
      </c>
      <c r="H258" s="61">
        <f t="shared" si="105"/>
        <v>0</v>
      </c>
      <c r="I258" s="62">
        <f t="shared" si="106"/>
        <v>0</v>
      </c>
      <c r="J258" s="63">
        <f t="shared" si="94"/>
        <v>0</v>
      </c>
      <c r="K258" s="46"/>
    </row>
    <row r="259" spans="1:11" s="36" customFormat="1" ht="28.5" x14ac:dyDescent="0.45">
      <c r="A259" s="106">
        <v>0</v>
      </c>
      <c r="B259" s="57">
        <v>44188</v>
      </c>
      <c r="C259" s="64" t="s">
        <v>478</v>
      </c>
      <c r="D259" s="59" t="s">
        <v>2</v>
      </c>
      <c r="E259" s="59">
        <v>0</v>
      </c>
      <c r="F259" s="66">
        <v>0</v>
      </c>
      <c r="G259" s="61">
        <f t="shared" si="95"/>
        <v>0</v>
      </c>
      <c r="H259" s="61">
        <f t="shared" si="105"/>
        <v>0</v>
      </c>
      <c r="I259" s="62">
        <f t="shared" si="106"/>
        <v>0</v>
      </c>
      <c r="J259" s="63">
        <f t="shared" si="94"/>
        <v>0</v>
      </c>
      <c r="K259" s="46"/>
    </row>
    <row r="260" spans="1:11" ht="28.5" x14ac:dyDescent="0.45">
      <c r="A260" s="106">
        <v>0</v>
      </c>
      <c r="B260" s="57">
        <v>42461</v>
      </c>
      <c r="C260" s="64" t="s">
        <v>698</v>
      </c>
      <c r="D260" s="59" t="s">
        <v>2</v>
      </c>
      <c r="E260" s="59">
        <v>15</v>
      </c>
      <c r="F260" s="66">
        <v>53</v>
      </c>
      <c r="G260" s="61">
        <f t="shared" ref="G260:G287" si="107">0.16*F260</f>
        <v>8.48</v>
      </c>
      <c r="H260" s="61">
        <f t="shared" si="105"/>
        <v>127.2</v>
      </c>
      <c r="I260" s="62">
        <f t="shared" si="106"/>
        <v>795</v>
      </c>
      <c r="J260" s="63">
        <f t="shared" si="94"/>
        <v>922.2</v>
      </c>
      <c r="K260" s="46"/>
    </row>
    <row r="261" spans="1:11" ht="28.5" x14ac:dyDescent="0.45">
      <c r="A261" s="106">
        <v>0</v>
      </c>
      <c r="B261" s="57">
        <v>43810</v>
      </c>
      <c r="C261" s="64" t="s">
        <v>17</v>
      </c>
      <c r="D261" s="59" t="s">
        <v>0</v>
      </c>
      <c r="E261" s="59">
        <v>0</v>
      </c>
      <c r="F261" s="66">
        <v>5.33</v>
      </c>
      <c r="G261" s="61">
        <f t="shared" si="107"/>
        <v>0.8528</v>
      </c>
      <c r="H261" s="61">
        <f t="shared" si="105"/>
        <v>0</v>
      </c>
      <c r="I261" s="62">
        <f t="shared" si="106"/>
        <v>0</v>
      </c>
      <c r="J261" s="63">
        <f t="shared" si="94"/>
        <v>0</v>
      </c>
      <c r="K261" s="46"/>
    </row>
    <row r="262" spans="1:11" s="36" customFormat="1" ht="28.5" x14ac:dyDescent="0.45">
      <c r="A262" s="106">
        <v>0</v>
      </c>
      <c r="B262" s="57">
        <v>44880</v>
      </c>
      <c r="C262" s="64" t="s">
        <v>17</v>
      </c>
      <c r="D262" s="59" t="s">
        <v>0</v>
      </c>
      <c r="E262" s="59">
        <v>0</v>
      </c>
      <c r="F262" s="66">
        <v>6.95</v>
      </c>
      <c r="G262" s="61">
        <f t="shared" si="107"/>
        <v>1.1120000000000001</v>
      </c>
      <c r="H262" s="61">
        <f t="shared" si="105"/>
        <v>0</v>
      </c>
      <c r="I262" s="62">
        <f t="shared" si="106"/>
        <v>0</v>
      </c>
      <c r="J262" s="63">
        <f t="shared" si="94"/>
        <v>0</v>
      </c>
      <c r="K262" s="46"/>
    </row>
    <row r="263" spans="1:11" s="36" customFormat="1" ht="28.5" x14ac:dyDescent="0.45">
      <c r="A263" s="106">
        <v>40</v>
      </c>
      <c r="B263" s="57">
        <v>44914</v>
      </c>
      <c r="C263" s="64" t="s">
        <v>17</v>
      </c>
      <c r="D263" s="59" t="s">
        <v>0</v>
      </c>
      <c r="E263" s="59">
        <v>0</v>
      </c>
      <c r="F263" s="66">
        <v>89.7</v>
      </c>
      <c r="G263" s="61">
        <v>0</v>
      </c>
      <c r="H263" s="61">
        <v>0</v>
      </c>
      <c r="I263" s="62">
        <f t="shared" si="106"/>
        <v>0</v>
      </c>
      <c r="J263" s="63">
        <f t="shared" si="94"/>
        <v>0</v>
      </c>
      <c r="K263" s="46"/>
    </row>
    <row r="264" spans="1:11" s="36" customFormat="1" ht="28.5" x14ac:dyDescent="0.45">
      <c r="A264" s="106">
        <v>3</v>
      </c>
      <c r="B264" s="57">
        <v>45148</v>
      </c>
      <c r="C264" s="64" t="s">
        <v>736</v>
      </c>
      <c r="D264" s="59" t="s">
        <v>444</v>
      </c>
      <c r="E264" s="59">
        <v>1</v>
      </c>
      <c r="F264" s="66">
        <v>90</v>
      </c>
      <c r="G264" s="61"/>
      <c r="H264" s="61"/>
      <c r="I264" s="62"/>
      <c r="J264" s="63"/>
      <c r="K264" s="46">
        <v>-8</v>
      </c>
    </row>
    <row r="265" spans="1:11" ht="28.5" x14ac:dyDescent="0.45">
      <c r="A265" s="106">
        <v>24</v>
      </c>
      <c r="B265" s="57">
        <v>43446</v>
      </c>
      <c r="C265" s="64" t="s">
        <v>18</v>
      </c>
      <c r="D265" s="59" t="s">
        <v>0</v>
      </c>
      <c r="E265" s="59">
        <v>0</v>
      </c>
      <c r="F265" s="66">
        <v>4.13</v>
      </c>
      <c r="G265" s="61">
        <f t="shared" si="107"/>
        <v>0.66079999999999994</v>
      </c>
      <c r="H265" s="61">
        <f t="shared" si="105"/>
        <v>0</v>
      </c>
      <c r="I265" s="62">
        <v>0</v>
      </c>
      <c r="J265" s="63">
        <f t="shared" ref="J265:J306" si="108">H265+I265</f>
        <v>0</v>
      </c>
      <c r="K265" s="46"/>
    </row>
    <row r="266" spans="1:11" s="36" customFormat="1" ht="28.5" x14ac:dyDescent="0.45">
      <c r="A266" s="106">
        <v>0</v>
      </c>
      <c r="B266" s="57">
        <v>44914</v>
      </c>
      <c r="C266" s="64" t="s">
        <v>18</v>
      </c>
      <c r="D266" s="59" t="s">
        <v>668</v>
      </c>
      <c r="E266" s="59">
        <v>0</v>
      </c>
      <c r="F266" s="66">
        <v>89.7</v>
      </c>
      <c r="G266" s="61">
        <f t="shared" si="107"/>
        <v>14.352</v>
      </c>
      <c r="H266" s="61">
        <v>0</v>
      </c>
      <c r="I266" s="62">
        <f t="shared" si="106"/>
        <v>0</v>
      </c>
      <c r="J266" s="63">
        <f t="shared" si="108"/>
        <v>0</v>
      </c>
      <c r="K266" s="46"/>
    </row>
    <row r="267" spans="1:11" ht="28.5" x14ac:dyDescent="0.45">
      <c r="A267" s="106">
        <v>72</v>
      </c>
      <c r="B267" s="57">
        <v>43259</v>
      </c>
      <c r="C267" s="64" t="s">
        <v>19</v>
      </c>
      <c r="D267" s="59" t="s">
        <v>0</v>
      </c>
      <c r="E267" s="59">
        <v>15</v>
      </c>
      <c r="F267" s="66">
        <v>2.5</v>
      </c>
      <c r="G267" s="61">
        <f t="shared" si="107"/>
        <v>0.4</v>
      </c>
      <c r="H267" s="61">
        <f t="shared" si="105"/>
        <v>6</v>
      </c>
      <c r="I267" s="62">
        <f t="shared" si="106"/>
        <v>37.5</v>
      </c>
      <c r="J267" s="63">
        <f t="shared" si="108"/>
        <v>43.5</v>
      </c>
      <c r="K267" s="46"/>
    </row>
    <row r="268" spans="1:11" ht="28.5" x14ac:dyDescent="0.45">
      <c r="A268" s="106">
        <v>0</v>
      </c>
      <c r="B268" s="57">
        <v>43179</v>
      </c>
      <c r="C268" s="64" t="s">
        <v>339</v>
      </c>
      <c r="D268" s="59" t="s">
        <v>0</v>
      </c>
      <c r="E268" s="59">
        <v>0</v>
      </c>
      <c r="F268" s="66">
        <v>40</v>
      </c>
      <c r="G268" s="61">
        <f t="shared" si="107"/>
        <v>6.4</v>
      </c>
      <c r="H268" s="61">
        <f t="shared" si="105"/>
        <v>0</v>
      </c>
      <c r="I268" s="62">
        <f t="shared" si="106"/>
        <v>0</v>
      </c>
      <c r="J268" s="63">
        <f t="shared" si="108"/>
        <v>0</v>
      </c>
      <c r="K268" s="46"/>
    </row>
    <row r="269" spans="1:11" s="36" customFormat="1" ht="28.5" x14ac:dyDescent="0.45">
      <c r="A269" s="106">
        <v>0</v>
      </c>
      <c r="B269" s="57">
        <v>44880</v>
      </c>
      <c r="C269" s="64" t="s">
        <v>609</v>
      </c>
      <c r="D269" s="59" t="s">
        <v>0</v>
      </c>
      <c r="E269" s="59">
        <v>0</v>
      </c>
      <c r="F269" s="66">
        <v>0</v>
      </c>
      <c r="G269" s="61">
        <f t="shared" ref="G269" si="109">0.16*F269</f>
        <v>0</v>
      </c>
      <c r="H269" s="61">
        <f t="shared" ref="H269" si="110">E269*F269*0.16</f>
        <v>0</v>
      </c>
      <c r="I269" s="62">
        <f t="shared" ref="I269" si="111">E269*F269</f>
        <v>0</v>
      </c>
      <c r="J269" s="63">
        <f t="shared" si="108"/>
        <v>0</v>
      </c>
      <c r="K269" s="46"/>
    </row>
    <row r="270" spans="1:11" ht="28.5" x14ac:dyDescent="0.45">
      <c r="A270" s="106">
        <v>24</v>
      </c>
      <c r="B270" s="57" t="s">
        <v>325</v>
      </c>
      <c r="C270" s="64" t="s">
        <v>636</v>
      </c>
      <c r="D270" s="59" t="s">
        <v>0</v>
      </c>
      <c r="E270" s="59">
        <v>0</v>
      </c>
      <c r="F270" s="66">
        <v>8.56</v>
      </c>
      <c r="G270" s="61">
        <f t="shared" si="107"/>
        <v>1.3696000000000002</v>
      </c>
      <c r="H270" s="61">
        <f t="shared" si="105"/>
        <v>0</v>
      </c>
      <c r="I270" s="62">
        <f t="shared" si="106"/>
        <v>0</v>
      </c>
      <c r="J270" s="63">
        <f t="shared" si="108"/>
        <v>0</v>
      </c>
      <c r="K270" s="46"/>
    </row>
    <row r="271" spans="1:11" s="36" customFormat="1" ht="28.5" x14ac:dyDescent="0.45">
      <c r="A271" s="106">
        <v>2</v>
      </c>
      <c r="B271" s="57">
        <v>45148</v>
      </c>
      <c r="C271" s="64" t="s">
        <v>735</v>
      </c>
      <c r="D271" s="59" t="s">
        <v>444</v>
      </c>
      <c r="E271" s="59">
        <v>2</v>
      </c>
      <c r="F271" s="66">
        <v>61</v>
      </c>
      <c r="G271" s="61"/>
      <c r="H271" s="61"/>
      <c r="I271" s="62"/>
      <c r="J271" s="63">
        <f t="shared" si="108"/>
        <v>0</v>
      </c>
      <c r="K271" s="46">
        <v>-10</v>
      </c>
    </row>
    <row r="272" spans="1:11" ht="28.5" x14ac:dyDescent="0.45">
      <c r="A272" s="106">
        <v>0</v>
      </c>
      <c r="B272" s="57">
        <v>42689</v>
      </c>
      <c r="C272" s="64" t="s">
        <v>513</v>
      </c>
      <c r="D272" s="59" t="s">
        <v>0</v>
      </c>
      <c r="E272" s="59">
        <v>0</v>
      </c>
      <c r="F272" s="66">
        <v>35</v>
      </c>
      <c r="G272" s="61">
        <f t="shared" si="107"/>
        <v>5.6000000000000005</v>
      </c>
      <c r="H272" s="61">
        <f t="shared" si="105"/>
        <v>0</v>
      </c>
      <c r="I272" s="62">
        <f t="shared" si="106"/>
        <v>0</v>
      </c>
      <c r="J272" s="63">
        <f t="shared" si="108"/>
        <v>0</v>
      </c>
      <c r="K272" s="46"/>
    </row>
    <row r="273" spans="1:11" ht="28.5" x14ac:dyDescent="0.45">
      <c r="A273" s="106">
        <v>0</v>
      </c>
      <c r="B273" s="57">
        <v>44637</v>
      </c>
      <c r="C273" s="64" t="s">
        <v>400</v>
      </c>
      <c r="D273" s="59" t="s">
        <v>0</v>
      </c>
      <c r="E273" s="59">
        <v>0</v>
      </c>
      <c r="F273" s="66">
        <v>0</v>
      </c>
      <c r="G273" s="61">
        <f t="shared" si="107"/>
        <v>0</v>
      </c>
      <c r="H273" s="61">
        <f t="shared" si="105"/>
        <v>0</v>
      </c>
      <c r="I273" s="62">
        <f t="shared" si="106"/>
        <v>0</v>
      </c>
      <c r="J273" s="63">
        <f t="shared" si="108"/>
        <v>0</v>
      </c>
      <c r="K273" s="46"/>
    </row>
    <row r="274" spans="1:11" ht="28.5" x14ac:dyDescent="0.45">
      <c r="A274" s="106">
        <v>0</v>
      </c>
      <c r="B274" s="57">
        <v>44410</v>
      </c>
      <c r="C274" s="64" t="s">
        <v>323</v>
      </c>
      <c r="D274" s="59" t="s">
        <v>0</v>
      </c>
      <c r="E274" s="59">
        <v>0</v>
      </c>
      <c r="F274" s="66">
        <v>0</v>
      </c>
      <c r="G274" s="61">
        <f t="shared" si="107"/>
        <v>0</v>
      </c>
      <c r="H274" s="61">
        <f t="shared" si="105"/>
        <v>0</v>
      </c>
      <c r="I274" s="62">
        <f t="shared" si="106"/>
        <v>0</v>
      </c>
      <c r="J274" s="63">
        <f t="shared" si="108"/>
        <v>0</v>
      </c>
      <c r="K274" s="46"/>
    </row>
    <row r="275" spans="1:11" ht="28.5" x14ac:dyDescent="0.45">
      <c r="A275" s="106">
        <v>0</v>
      </c>
      <c r="B275" s="57">
        <v>43462</v>
      </c>
      <c r="C275" s="64" t="s">
        <v>114</v>
      </c>
      <c r="D275" s="59" t="s">
        <v>0</v>
      </c>
      <c r="E275" s="59">
        <v>0</v>
      </c>
      <c r="F275" s="66">
        <v>325.68</v>
      </c>
      <c r="G275" s="61">
        <f t="shared" si="107"/>
        <v>52.108800000000002</v>
      </c>
      <c r="H275" s="61">
        <f t="shared" si="105"/>
        <v>0</v>
      </c>
      <c r="I275" s="62">
        <f t="shared" si="106"/>
        <v>0</v>
      </c>
      <c r="J275" s="63">
        <f t="shared" si="108"/>
        <v>0</v>
      </c>
      <c r="K275" s="46"/>
    </row>
    <row r="276" spans="1:11" s="36" customFormat="1" ht="28.5" x14ac:dyDescent="0.45">
      <c r="A276" s="106">
        <v>0</v>
      </c>
      <c r="B276" s="57">
        <v>44798</v>
      </c>
      <c r="C276" s="64" t="s">
        <v>578</v>
      </c>
      <c r="D276" s="59" t="s">
        <v>0</v>
      </c>
      <c r="E276" s="59">
        <v>0</v>
      </c>
      <c r="F276" s="66">
        <v>249</v>
      </c>
      <c r="G276" s="61">
        <f t="shared" si="107"/>
        <v>39.840000000000003</v>
      </c>
      <c r="H276" s="61">
        <f>E276*F276*0.18</f>
        <v>0</v>
      </c>
      <c r="I276" s="62">
        <f t="shared" si="106"/>
        <v>0</v>
      </c>
      <c r="J276" s="63">
        <f t="shared" si="108"/>
        <v>0</v>
      </c>
      <c r="K276" s="46"/>
    </row>
    <row r="277" spans="1:11" s="36" customFormat="1" ht="28.5" x14ac:dyDescent="0.45">
      <c r="A277" s="106">
        <v>6</v>
      </c>
      <c r="B277" s="57">
        <v>44880</v>
      </c>
      <c r="C277" s="64" t="s">
        <v>610</v>
      </c>
      <c r="D277" s="59" t="s">
        <v>0</v>
      </c>
      <c r="E277" s="59">
        <v>0</v>
      </c>
      <c r="F277" s="66">
        <v>0</v>
      </c>
      <c r="G277" s="61">
        <f t="shared" ref="G277:G279" si="112">0.16*F277</f>
        <v>0</v>
      </c>
      <c r="H277" s="61">
        <f t="shared" ref="H277:H279" si="113">E277*F277*0.18</f>
        <v>0</v>
      </c>
      <c r="I277" s="62">
        <f t="shared" ref="I277:I279" si="114">E277*F277</f>
        <v>0</v>
      </c>
      <c r="J277" s="63">
        <f t="shared" si="108"/>
        <v>0</v>
      </c>
      <c r="K277" s="46"/>
    </row>
    <row r="278" spans="1:11" s="36" customFormat="1" ht="28.5" x14ac:dyDescent="0.45">
      <c r="A278" s="106">
        <v>10</v>
      </c>
      <c r="B278" s="57">
        <v>44880</v>
      </c>
      <c r="C278" s="64" t="s">
        <v>611</v>
      </c>
      <c r="D278" s="59" t="s">
        <v>0</v>
      </c>
      <c r="E278" s="59">
        <v>0</v>
      </c>
      <c r="F278" s="66">
        <v>0</v>
      </c>
      <c r="G278" s="61">
        <f t="shared" si="112"/>
        <v>0</v>
      </c>
      <c r="H278" s="61">
        <f t="shared" si="113"/>
        <v>0</v>
      </c>
      <c r="I278" s="62">
        <f t="shared" si="114"/>
        <v>0</v>
      </c>
      <c r="J278" s="63">
        <f t="shared" si="108"/>
        <v>0</v>
      </c>
      <c r="K278" s="46"/>
    </row>
    <row r="279" spans="1:11" s="36" customFormat="1" ht="28.5" x14ac:dyDescent="0.45">
      <c r="A279" s="106">
        <v>13</v>
      </c>
      <c r="B279" s="57">
        <v>45189</v>
      </c>
      <c r="C279" s="64" t="s">
        <v>611</v>
      </c>
      <c r="D279" s="59" t="s">
        <v>0</v>
      </c>
      <c r="E279" s="59">
        <v>13</v>
      </c>
      <c r="F279" s="66">
        <v>189</v>
      </c>
      <c r="G279" s="61">
        <f t="shared" si="112"/>
        <v>30.240000000000002</v>
      </c>
      <c r="H279" s="61">
        <f t="shared" si="113"/>
        <v>442.26</v>
      </c>
      <c r="I279" s="62">
        <f t="shared" si="114"/>
        <v>2457</v>
      </c>
      <c r="J279" s="63">
        <f t="shared" si="108"/>
        <v>2899.26</v>
      </c>
      <c r="K279" s="46"/>
    </row>
    <row r="280" spans="1:11" ht="28.5" x14ac:dyDescent="0.45">
      <c r="A280" s="106">
        <v>5</v>
      </c>
      <c r="B280" s="57">
        <v>44046</v>
      </c>
      <c r="C280" s="64" t="s">
        <v>367</v>
      </c>
      <c r="D280" s="59" t="s">
        <v>0</v>
      </c>
      <c r="E280" s="59">
        <v>296</v>
      </c>
      <c r="F280" s="66">
        <v>450</v>
      </c>
      <c r="G280" s="61">
        <f t="shared" si="107"/>
        <v>72</v>
      </c>
      <c r="H280" s="61">
        <f t="shared" si="105"/>
        <v>21312</v>
      </c>
      <c r="I280" s="62">
        <f t="shared" si="106"/>
        <v>133200</v>
      </c>
      <c r="J280" s="63">
        <f t="shared" si="108"/>
        <v>154512</v>
      </c>
      <c r="K280" s="46"/>
    </row>
    <row r="281" spans="1:11" ht="28.5" x14ac:dyDescent="0.45">
      <c r="A281" s="106">
        <v>0</v>
      </c>
      <c r="B281" s="57">
        <v>44046</v>
      </c>
      <c r="C281" s="64" t="s">
        <v>548</v>
      </c>
      <c r="D281" s="59" t="s">
        <v>0</v>
      </c>
      <c r="E281" s="59">
        <v>322</v>
      </c>
      <c r="F281" s="66">
        <v>350</v>
      </c>
      <c r="G281" s="61">
        <f t="shared" si="107"/>
        <v>56</v>
      </c>
      <c r="H281" s="61">
        <f t="shared" si="105"/>
        <v>18032</v>
      </c>
      <c r="I281" s="62">
        <f t="shared" si="106"/>
        <v>112700</v>
      </c>
      <c r="J281" s="63">
        <f t="shared" si="108"/>
        <v>130732</v>
      </c>
      <c r="K281" s="46"/>
    </row>
    <row r="282" spans="1:11" ht="28.5" x14ac:dyDescent="0.45">
      <c r="A282" s="106">
        <v>0</v>
      </c>
      <c r="B282" s="57">
        <v>44046</v>
      </c>
      <c r="C282" s="64" t="s">
        <v>368</v>
      </c>
      <c r="D282" s="59" t="s">
        <v>0</v>
      </c>
      <c r="E282" s="59">
        <v>206</v>
      </c>
      <c r="F282" s="66">
        <v>350</v>
      </c>
      <c r="G282" s="61">
        <f t="shared" si="107"/>
        <v>56</v>
      </c>
      <c r="H282" s="61">
        <f t="shared" si="105"/>
        <v>11536</v>
      </c>
      <c r="I282" s="62">
        <f t="shared" si="106"/>
        <v>72100</v>
      </c>
      <c r="J282" s="63">
        <f t="shared" si="108"/>
        <v>83636</v>
      </c>
      <c r="K282" s="46"/>
    </row>
    <row r="283" spans="1:11" ht="28.5" x14ac:dyDescent="0.45">
      <c r="A283" s="106">
        <v>0</v>
      </c>
      <c r="B283" s="57">
        <v>44046</v>
      </c>
      <c r="C283" s="64" t="s">
        <v>369</v>
      </c>
      <c r="D283" s="59" t="s">
        <v>0</v>
      </c>
      <c r="E283" s="59">
        <v>0</v>
      </c>
      <c r="F283" s="66">
        <v>400</v>
      </c>
      <c r="G283" s="61">
        <f t="shared" si="107"/>
        <v>64</v>
      </c>
      <c r="H283" s="61">
        <f t="shared" si="105"/>
        <v>0</v>
      </c>
      <c r="I283" s="62">
        <f t="shared" si="106"/>
        <v>0</v>
      </c>
      <c r="J283" s="63">
        <f t="shared" si="108"/>
        <v>0</v>
      </c>
      <c r="K283" s="46"/>
    </row>
    <row r="284" spans="1:11" ht="28.5" x14ac:dyDescent="0.45">
      <c r="A284" s="106">
        <v>0</v>
      </c>
      <c r="B284" s="57">
        <v>44055</v>
      </c>
      <c r="C284" s="64" t="s">
        <v>370</v>
      </c>
      <c r="D284" s="59" t="s">
        <v>0</v>
      </c>
      <c r="E284" s="59">
        <v>5</v>
      </c>
      <c r="F284" s="66">
        <v>914.5</v>
      </c>
      <c r="G284" s="61">
        <f t="shared" si="107"/>
        <v>146.32</v>
      </c>
      <c r="H284" s="61">
        <f t="shared" si="105"/>
        <v>731.6</v>
      </c>
      <c r="I284" s="62">
        <f t="shared" si="106"/>
        <v>4572.5</v>
      </c>
      <c r="J284" s="63">
        <f t="shared" si="108"/>
        <v>5304.1</v>
      </c>
      <c r="K284" s="46"/>
    </row>
    <row r="285" spans="1:11" ht="28.5" x14ac:dyDescent="0.45">
      <c r="A285" s="106">
        <v>0</v>
      </c>
      <c r="B285" s="57">
        <v>44420</v>
      </c>
      <c r="C285" s="64" t="s">
        <v>371</v>
      </c>
      <c r="D285" s="59" t="s">
        <v>0</v>
      </c>
      <c r="E285" s="59">
        <v>5</v>
      </c>
      <c r="F285" s="66">
        <v>914.5</v>
      </c>
      <c r="G285" s="61">
        <f t="shared" si="107"/>
        <v>146.32</v>
      </c>
      <c r="H285" s="61">
        <f t="shared" si="105"/>
        <v>731.6</v>
      </c>
      <c r="I285" s="62">
        <f t="shared" si="106"/>
        <v>4572.5</v>
      </c>
      <c r="J285" s="63">
        <f t="shared" si="108"/>
        <v>5304.1</v>
      </c>
      <c r="K285" s="46"/>
    </row>
    <row r="286" spans="1:11" s="36" customFormat="1" ht="28.5" x14ac:dyDescent="0.45">
      <c r="A286" s="106">
        <v>0</v>
      </c>
      <c r="B286" s="57">
        <v>44785</v>
      </c>
      <c r="C286" s="64" t="s">
        <v>580</v>
      </c>
      <c r="D286" s="59" t="s">
        <v>0</v>
      </c>
      <c r="E286" s="59">
        <v>5</v>
      </c>
      <c r="F286" s="66">
        <v>914.5</v>
      </c>
      <c r="G286" s="61">
        <f t="shared" si="107"/>
        <v>146.32</v>
      </c>
      <c r="H286" s="61">
        <f t="shared" si="105"/>
        <v>731.6</v>
      </c>
      <c r="I286" s="62">
        <f t="shared" si="106"/>
        <v>4572.5</v>
      </c>
      <c r="J286" s="63">
        <f t="shared" si="108"/>
        <v>5304.1</v>
      </c>
      <c r="K286" s="46"/>
    </row>
    <row r="287" spans="1:11" ht="28.5" x14ac:dyDescent="0.45">
      <c r="A287" s="106">
        <v>0</v>
      </c>
      <c r="B287" s="57">
        <v>44420</v>
      </c>
      <c r="C287" s="64" t="s">
        <v>581</v>
      </c>
      <c r="D287" s="101" t="s">
        <v>0</v>
      </c>
      <c r="E287" s="59">
        <v>12</v>
      </c>
      <c r="F287" s="66">
        <v>914.5</v>
      </c>
      <c r="G287" s="61">
        <f t="shared" si="107"/>
        <v>146.32</v>
      </c>
      <c r="H287" s="61">
        <f t="shared" si="105"/>
        <v>1755.8400000000001</v>
      </c>
      <c r="I287" s="62">
        <f t="shared" si="106"/>
        <v>10974</v>
      </c>
      <c r="J287" s="63">
        <f t="shared" si="108"/>
        <v>12729.84</v>
      </c>
      <c r="K287" s="46"/>
    </row>
    <row r="288" spans="1:11" s="103" customFormat="1" ht="28.5" x14ac:dyDescent="0.45">
      <c r="A288" s="106">
        <v>0</v>
      </c>
      <c r="B288" s="100">
        <v>44756</v>
      </c>
      <c r="C288" s="78" t="s">
        <v>638</v>
      </c>
      <c r="D288" s="59" t="s">
        <v>104</v>
      </c>
      <c r="E288" s="101">
        <v>12</v>
      </c>
      <c r="F288" s="76">
        <v>210</v>
      </c>
      <c r="G288" s="75">
        <f>0.18*F288</f>
        <v>37.799999999999997</v>
      </c>
      <c r="H288" s="75">
        <f>E288*F288*0.18</f>
        <v>453.59999999999997</v>
      </c>
      <c r="I288" s="62">
        <f t="shared" si="106"/>
        <v>2520</v>
      </c>
      <c r="J288" s="124">
        <f t="shared" si="108"/>
        <v>2973.6</v>
      </c>
      <c r="K288" s="102"/>
    </row>
    <row r="289" spans="1:11" s="103" customFormat="1" ht="28.5" x14ac:dyDescent="0.45">
      <c r="A289" s="112">
        <v>24</v>
      </c>
      <c r="B289" s="100">
        <v>45107</v>
      </c>
      <c r="C289" s="78" t="s">
        <v>638</v>
      </c>
      <c r="D289" s="59" t="s">
        <v>104</v>
      </c>
      <c r="E289" s="101">
        <v>24</v>
      </c>
      <c r="F289" s="76">
        <v>165</v>
      </c>
      <c r="G289" s="75">
        <f>0.18*F289</f>
        <v>29.7</v>
      </c>
      <c r="H289" s="75">
        <f>E289*F289*0.18</f>
        <v>712.8</v>
      </c>
      <c r="I289" s="62">
        <f t="shared" si="106"/>
        <v>3960</v>
      </c>
      <c r="J289" s="124">
        <f t="shared" si="108"/>
        <v>4672.8</v>
      </c>
      <c r="K289" s="102"/>
    </row>
    <row r="290" spans="1:11" ht="28.5" x14ac:dyDescent="0.45">
      <c r="A290" s="112">
        <v>24</v>
      </c>
      <c r="B290" s="57" t="s">
        <v>396</v>
      </c>
      <c r="C290" s="58" t="s">
        <v>216</v>
      </c>
      <c r="D290" s="59" t="s">
        <v>104</v>
      </c>
      <c r="E290" s="59">
        <v>0</v>
      </c>
      <c r="F290" s="61">
        <v>182.9</v>
      </c>
      <c r="G290" s="61">
        <f t="shared" ref="G290:G306" si="115">0.16*F290</f>
        <v>29.264000000000003</v>
      </c>
      <c r="H290" s="61">
        <f t="shared" ref="H290:H303" si="116">E290*F290*0.16</f>
        <v>0</v>
      </c>
      <c r="I290" s="62">
        <f t="shared" si="106"/>
        <v>0</v>
      </c>
      <c r="J290" s="63">
        <f t="shared" si="108"/>
        <v>0</v>
      </c>
      <c r="K290" s="46"/>
    </row>
    <row r="291" spans="1:11" ht="28.5" x14ac:dyDescent="0.45">
      <c r="A291" s="106">
        <v>0</v>
      </c>
      <c r="B291" s="57">
        <v>44155</v>
      </c>
      <c r="C291" s="58" t="s">
        <v>215</v>
      </c>
      <c r="D291" s="59" t="s">
        <v>104</v>
      </c>
      <c r="E291" s="59">
        <v>21</v>
      </c>
      <c r="F291" s="61">
        <v>129.80000000000001</v>
      </c>
      <c r="G291" s="61">
        <f t="shared" si="115"/>
        <v>20.768000000000001</v>
      </c>
      <c r="H291" s="61">
        <f t="shared" si="116"/>
        <v>436.12800000000004</v>
      </c>
      <c r="I291" s="62">
        <f t="shared" si="106"/>
        <v>2725.8</v>
      </c>
      <c r="J291" s="63">
        <f t="shared" si="108"/>
        <v>3161.9280000000003</v>
      </c>
      <c r="K291" s="46"/>
    </row>
    <row r="292" spans="1:11" s="36" customFormat="1" ht="28.5" x14ac:dyDescent="0.45">
      <c r="A292" s="106">
        <v>0</v>
      </c>
      <c r="B292" s="57">
        <v>45100</v>
      </c>
      <c r="C292" s="58" t="s">
        <v>215</v>
      </c>
      <c r="D292" s="59" t="s">
        <v>104</v>
      </c>
      <c r="E292" s="59">
        <v>4</v>
      </c>
      <c r="F292" s="61">
        <v>115</v>
      </c>
      <c r="G292" s="61">
        <f t="shared" si="115"/>
        <v>18.400000000000002</v>
      </c>
      <c r="H292" s="61">
        <f>E292*F292*0.18</f>
        <v>82.8</v>
      </c>
      <c r="I292" s="62">
        <f>E292*F292</f>
        <v>460</v>
      </c>
      <c r="J292" s="63">
        <f t="shared" si="108"/>
        <v>542.79999999999995</v>
      </c>
      <c r="K292" s="46"/>
    </row>
    <row r="293" spans="1:11" s="36" customFormat="1" ht="28.5" x14ac:dyDescent="0.45">
      <c r="A293" s="106">
        <v>4</v>
      </c>
      <c r="B293" s="57">
        <v>44523</v>
      </c>
      <c r="C293" s="58" t="s">
        <v>410</v>
      </c>
      <c r="D293" s="59" t="s">
        <v>0</v>
      </c>
      <c r="E293" s="59">
        <v>0</v>
      </c>
      <c r="F293" s="61">
        <v>423.73</v>
      </c>
      <c r="G293" s="61">
        <f t="shared" si="115"/>
        <v>67.796800000000005</v>
      </c>
      <c r="H293" s="61">
        <f t="shared" si="116"/>
        <v>0</v>
      </c>
      <c r="I293" s="62">
        <f t="shared" si="106"/>
        <v>0</v>
      </c>
      <c r="J293" s="63">
        <f t="shared" si="108"/>
        <v>0</v>
      </c>
      <c r="K293" s="46"/>
    </row>
    <row r="294" spans="1:11" s="103" customFormat="1" ht="28.5" x14ac:dyDescent="0.45">
      <c r="A294" s="106">
        <v>0</v>
      </c>
      <c r="B294" s="100">
        <v>44917</v>
      </c>
      <c r="C294" s="104" t="s">
        <v>397</v>
      </c>
      <c r="D294" s="101" t="s">
        <v>398</v>
      </c>
      <c r="E294" s="101">
        <v>1</v>
      </c>
      <c r="F294" s="75">
        <v>65</v>
      </c>
      <c r="G294" s="75">
        <f t="shared" si="115"/>
        <v>10.4</v>
      </c>
      <c r="H294" s="75">
        <f>E294*F294*0.18</f>
        <v>11.7</v>
      </c>
      <c r="I294" s="76">
        <f>E294*F294</f>
        <v>65</v>
      </c>
      <c r="J294" s="124">
        <f t="shared" si="108"/>
        <v>76.7</v>
      </c>
      <c r="K294" s="102"/>
    </row>
    <row r="295" spans="1:11" ht="28.5" x14ac:dyDescent="0.45">
      <c r="A295" s="112">
        <v>4</v>
      </c>
      <c r="B295" s="57">
        <v>42914</v>
      </c>
      <c r="C295" s="64" t="s">
        <v>20</v>
      </c>
      <c r="D295" s="59" t="s">
        <v>0</v>
      </c>
      <c r="E295" s="59">
        <v>21</v>
      </c>
      <c r="F295" s="66">
        <v>90</v>
      </c>
      <c r="G295" s="61">
        <f t="shared" si="115"/>
        <v>14.4</v>
      </c>
      <c r="H295" s="61">
        <f t="shared" si="116"/>
        <v>302.40000000000003</v>
      </c>
      <c r="I295" s="62">
        <f t="shared" si="106"/>
        <v>1890</v>
      </c>
      <c r="J295" s="63">
        <f t="shared" si="108"/>
        <v>2192.4</v>
      </c>
      <c r="K295" s="46"/>
    </row>
    <row r="296" spans="1:11" ht="28.5" x14ac:dyDescent="0.45">
      <c r="A296" s="106">
        <v>0</v>
      </c>
      <c r="B296" s="57">
        <v>44337</v>
      </c>
      <c r="C296" s="64" t="s">
        <v>380</v>
      </c>
      <c r="D296" s="59" t="s">
        <v>0</v>
      </c>
      <c r="E296" s="59">
        <v>0</v>
      </c>
      <c r="F296" s="66">
        <v>31.32</v>
      </c>
      <c r="G296" s="61">
        <f t="shared" si="115"/>
        <v>5.0112000000000005</v>
      </c>
      <c r="H296" s="61">
        <f t="shared" si="116"/>
        <v>0</v>
      </c>
      <c r="I296" s="62">
        <f t="shared" si="106"/>
        <v>0</v>
      </c>
      <c r="J296" s="63">
        <f t="shared" si="108"/>
        <v>0</v>
      </c>
      <c r="K296" s="46"/>
    </row>
    <row r="297" spans="1:11" s="36" customFormat="1" ht="28.5" x14ac:dyDescent="0.45">
      <c r="A297" s="106">
        <v>0</v>
      </c>
      <c r="B297" s="57">
        <v>44880</v>
      </c>
      <c r="C297" s="64" t="s">
        <v>640</v>
      </c>
      <c r="D297" s="59" t="s">
        <v>0</v>
      </c>
      <c r="E297" s="59">
        <v>0</v>
      </c>
      <c r="F297" s="66">
        <v>0</v>
      </c>
      <c r="G297" s="61">
        <f t="shared" ref="G297" si="117">0.16*F297</f>
        <v>0</v>
      </c>
      <c r="H297" s="61">
        <f t="shared" ref="H297" si="118">E297*F297*0.16</f>
        <v>0</v>
      </c>
      <c r="I297" s="62">
        <f t="shared" ref="I297" si="119">E297*F297</f>
        <v>0</v>
      </c>
      <c r="J297" s="63">
        <f t="shared" ref="J297" si="120">H297+I297</f>
        <v>0</v>
      </c>
      <c r="K297" s="46"/>
    </row>
    <row r="298" spans="1:11" ht="28.5" x14ac:dyDescent="0.45">
      <c r="A298" s="106">
        <v>1</v>
      </c>
      <c r="B298" s="57">
        <v>44337</v>
      </c>
      <c r="C298" s="64" t="s">
        <v>254</v>
      </c>
      <c r="D298" s="59" t="s">
        <v>0</v>
      </c>
      <c r="E298" s="59">
        <v>0</v>
      </c>
      <c r="F298" s="66">
        <v>5.38</v>
      </c>
      <c r="G298" s="61">
        <f t="shared" si="115"/>
        <v>0.86080000000000001</v>
      </c>
      <c r="H298" s="61">
        <f t="shared" si="116"/>
        <v>0</v>
      </c>
      <c r="I298" s="62">
        <f t="shared" si="106"/>
        <v>0</v>
      </c>
      <c r="J298" s="63">
        <f t="shared" si="108"/>
        <v>0</v>
      </c>
      <c r="K298" s="46"/>
    </row>
    <row r="299" spans="1:11" ht="28.5" x14ac:dyDescent="0.45">
      <c r="A299" s="106">
        <v>0</v>
      </c>
      <c r="B299" s="57">
        <v>43613</v>
      </c>
      <c r="C299" s="64" t="s">
        <v>479</v>
      </c>
      <c r="D299" s="59" t="s">
        <v>0</v>
      </c>
      <c r="E299" s="59">
        <v>52</v>
      </c>
      <c r="F299" s="70">
        <v>12.5</v>
      </c>
      <c r="G299" s="61">
        <f t="shared" si="115"/>
        <v>2</v>
      </c>
      <c r="H299" s="61">
        <f>E299*F299*0.16</f>
        <v>104</v>
      </c>
      <c r="I299" s="62">
        <f>E299*F299</f>
        <v>650</v>
      </c>
      <c r="J299" s="63">
        <f t="shared" si="108"/>
        <v>754</v>
      </c>
      <c r="K299" s="46"/>
    </row>
    <row r="300" spans="1:11" s="36" customFormat="1" ht="28.5" x14ac:dyDescent="0.45">
      <c r="A300" s="106">
        <v>0</v>
      </c>
      <c r="B300" s="57">
        <v>44915</v>
      </c>
      <c r="C300" s="64" t="s">
        <v>646</v>
      </c>
      <c r="D300" s="59" t="s">
        <v>0</v>
      </c>
      <c r="E300" s="59">
        <v>0</v>
      </c>
      <c r="F300" s="70">
        <v>253.94</v>
      </c>
      <c r="G300" s="61">
        <f t="shared" si="115"/>
        <v>40.630400000000002</v>
      </c>
      <c r="H300" s="61">
        <f>E300*F300*0.18</f>
        <v>0</v>
      </c>
      <c r="I300" s="62">
        <f t="shared" ref="I300:I306" si="121">E300*F300</f>
        <v>0</v>
      </c>
      <c r="J300" s="63">
        <f t="shared" si="108"/>
        <v>0</v>
      </c>
      <c r="K300" s="46"/>
    </row>
    <row r="301" spans="1:11" ht="28.5" x14ac:dyDescent="0.45">
      <c r="A301" s="106">
        <v>1</v>
      </c>
      <c r="B301" s="57">
        <v>43613</v>
      </c>
      <c r="C301" s="64" t="s">
        <v>21</v>
      </c>
      <c r="D301" s="59" t="s">
        <v>0</v>
      </c>
      <c r="E301" s="59">
        <v>0</v>
      </c>
      <c r="F301" s="70">
        <v>28</v>
      </c>
      <c r="G301" s="61">
        <f t="shared" si="115"/>
        <v>4.4800000000000004</v>
      </c>
      <c r="H301" s="61">
        <f t="shared" si="116"/>
        <v>0</v>
      </c>
      <c r="I301" s="62">
        <f t="shared" si="121"/>
        <v>0</v>
      </c>
      <c r="J301" s="63">
        <f t="shared" si="108"/>
        <v>0</v>
      </c>
      <c r="K301" s="46"/>
    </row>
    <row r="302" spans="1:11" s="36" customFormat="1" ht="28.5" x14ac:dyDescent="0.45">
      <c r="A302" s="106">
        <v>0</v>
      </c>
      <c r="B302" s="57">
        <v>44609</v>
      </c>
      <c r="C302" s="64" t="s">
        <v>549</v>
      </c>
      <c r="D302" s="59" t="s">
        <v>0</v>
      </c>
      <c r="E302" s="59">
        <v>0</v>
      </c>
      <c r="F302" s="61">
        <v>2828.53</v>
      </c>
      <c r="G302" s="61">
        <f t="shared" si="115"/>
        <v>452.56480000000005</v>
      </c>
      <c r="H302" s="61">
        <f t="shared" si="116"/>
        <v>0</v>
      </c>
      <c r="I302" s="62">
        <f t="shared" si="121"/>
        <v>0</v>
      </c>
      <c r="J302" s="63">
        <f t="shared" si="108"/>
        <v>0</v>
      </c>
      <c r="K302" s="46"/>
    </row>
    <row r="303" spans="1:11" s="36" customFormat="1" ht="28.5" x14ac:dyDescent="0.45">
      <c r="A303" s="106">
        <v>23</v>
      </c>
      <c r="B303" s="57">
        <v>44609</v>
      </c>
      <c r="C303" s="64" t="s">
        <v>488</v>
      </c>
      <c r="D303" s="101" t="s">
        <v>0</v>
      </c>
      <c r="E303" s="59">
        <v>0</v>
      </c>
      <c r="F303" s="70">
        <v>964.12</v>
      </c>
      <c r="G303" s="61">
        <f t="shared" si="115"/>
        <v>154.25919999999999</v>
      </c>
      <c r="H303" s="61">
        <f t="shared" si="116"/>
        <v>0</v>
      </c>
      <c r="I303" s="62">
        <f t="shared" si="121"/>
        <v>0</v>
      </c>
      <c r="J303" s="63">
        <f t="shared" si="108"/>
        <v>0</v>
      </c>
      <c r="K303" s="46"/>
    </row>
    <row r="304" spans="1:11" s="103" customFormat="1" ht="28.5" x14ac:dyDescent="0.45">
      <c r="A304" s="106">
        <v>7</v>
      </c>
      <c r="B304" s="100">
        <v>44686</v>
      </c>
      <c r="C304" s="78" t="s">
        <v>528</v>
      </c>
      <c r="D304" s="101" t="s">
        <v>0</v>
      </c>
      <c r="E304" s="101">
        <v>0</v>
      </c>
      <c r="F304" s="136">
        <v>36680.71</v>
      </c>
      <c r="G304" s="61">
        <f t="shared" si="115"/>
        <v>5868.9135999999999</v>
      </c>
      <c r="H304" s="75">
        <f>E304*F304*0.18</f>
        <v>0</v>
      </c>
      <c r="I304" s="62">
        <f t="shared" si="121"/>
        <v>0</v>
      </c>
      <c r="J304" s="63">
        <f t="shared" si="108"/>
        <v>0</v>
      </c>
      <c r="K304" s="102"/>
    </row>
    <row r="305" spans="1:11" s="103" customFormat="1" ht="28.5" x14ac:dyDescent="0.45">
      <c r="A305" s="112">
        <v>1</v>
      </c>
      <c r="B305" s="100">
        <v>44686</v>
      </c>
      <c r="C305" s="78" t="s">
        <v>528</v>
      </c>
      <c r="D305" s="101" t="s">
        <v>0</v>
      </c>
      <c r="E305" s="101">
        <v>0</v>
      </c>
      <c r="F305" s="136">
        <v>36680.71</v>
      </c>
      <c r="G305" s="61">
        <f t="shared" si="115"/>
        <v>5868.9135999999999</v>
      </c>
      <c r="H305" s="75">
        <f>E305*F305*0.18</f>
        <v>0</v>
      </c>
      <c r="I305" s="62">
        <f t="shared" si="121"/>
        <v>0</v>
      </c>
      <c r="J305" s="63">
        <f t="shared" si="108"/>
        <v>0</v>
      </c>
      <c r="K305" s="102"/>
    </row>
    <row r="306" spans="1:11" s="103" customFormat="1" ht="28.5" x14ac:dyDescent="0.45">
      <c r="A306" s="112">
        <v>1</v>
      </c>
      <c r="B306" s="100">
        <v>45166</v>
      </c>
      <c r="C306" s="78" t="s">
        <v>738</v>
      </c>
      <c r="D306" s="101" t="s">
        <v>0</v>
      </c>
      <c r="E306" s="101">
        <v>1</v>
      </c>
      <c r="F306" s="136">
        <v>13000</v>
      </c>
      <c r="G306" s="61">
        <f t="shared" si="115"/>
        <v>2080</v>
      </c>
      <c r="H306" s="75">
        <f>E306*F306*0.18</f>
        <v>2340</v>
      </c>
      <c r="I306" s="62">
        <f t="shared" si="121"/>
        <v>13000</v>
      </c>
      <c r="J306" s="63">
        <f t="shared" si="108"/>
        <v>15340</v>
      </c>
      <c r="K306" s="102"/>
    </row>
    <row r="307" spans="1:11" s="103" customFormat="1" ht="28.5" x14ac:dyDescent="0.45">
      <c r="A307" s="112">
        <v>1</v>
      </c>
      <c r="B307" s="100">
        <v>44686</v>
      </c>
      <c r="C307" s="78" t="s">
        <v>529</v>
      </c>
      <c r="D307" s="101" t="s">
        <v>0</v>
      </c>
      <c r="E307" s="101">
        <v>0</v>
      </c>
      <c r="F307" s="136">
        <v>53578.57</v>
      </c>
      <c r="G307" s="75">
        <v>0</v>
      </c>
      <c r="H307" s="75">
        <f>E307*F307*0.18</f>
        <v>0</v>
      </c>
      <c r="I307" s="76">
        <f t="shared" si="106"/>
        <v>0</v>
      </c>
      <c r="J307" s="120">
        <f t="shared" ref="J307:J309" si="122">H307+I307</f>
        <v>0</v>
      </c>
      <c r="K307" s="102"/>
    </row>
    <row r="308" spans="1:11" s="103" customFormat="1" ht="28.5" x14ac:dyDescent="0.45">
      <c r="A308" s="112">
        <v>2</v>
      </c>
      <c r="B308" s="100">
        <v>44686</v>
      </c>
      <c r="C308" s="78" t="s">
        <v>530</v>
      </c>
      <c r="D308" s="101" t="s">
        <v>0</v>
      </c>
      <c r="E308" s="101">
        <v>0</v>
      </c>
      <c r="F308" s="75">
        <v>138315.14000000001</v>
      </c>
      <c r="G308" s="75">
        <v>0</v>
      </c>
      <c r="H308" s="75">
        <f>E308*F308*0.18</f>
        <v>0</v>
      </c>
      <c r="I308" s="76">
        <f t="shared" si="106"/>
        <v>0</v>
      </c>
      <c r="J308" s="120">
        <f t="shared" si="122"/>
        <v>0</v>
      </c>
      <c r="K308" s="102"/>
    </row>
    <row r="309" spans="1:11" s="103" customFormat="1" ht="28.5" x14ac:dyDescent="0.45">
      <c r="A309" s="112">
        <v>1</v>
      </c>
      <c r="B309" s="100">
        <v>44686</v>
      </c>
      <c r="C309" s="78" t="s">
        <v>531</v>
      </c>
      <c r="D309" s="101" t="s">
        <v>0</v>
      </c>
      <c r="E309" s="101">
        <v>0</v>
      </c>
      <c r="F309" s="136">
        <v>3079.29</v>
      </c>
      <c r="G309" s="75">
        <v>0</v>
      </c>
      <c r="H309" s="75">
        <v>0</v>
      </c>
      <c r="I309" s="76">
        <f t="shared" si="106"/>
        <v>0</v>
      </c>
      <c r="J309" s="120">
        <f t="shared" si="122"/>
        <v>0</v>
      </c>
      <c r="K309" s="102"/>
    </row>
    <row r="310" spans="1:11" s="103" customFormat="1" ht="28.5" x14ac:dyDescent="0.45">
      <c r="A310" s="112">
        <v>3</v>
      </c>
      <c r="B310" s="100">
        <v>44686</v>
      </c>
      <c r="C310" s="104" t="s">
        <v>532</v>
      </c>
      <c r="D310" s="101" t="s">
        <v>0</v>
      </c>
      <c r="E310" s="101">
        <v>0</v>
      </c>
      <c r="F310" s="76">
        <v>32852.730000000003</v>
      </c>
      <c r="G310" s="75">
        <v>0</v>
      </c>
      <c r="H310" s="75">
        <v>0</v>
      </c>
      <c r="I310" s="76">
        <f t="shared" si="106"/>
        <v>0</v>
      </c>
      <c r="J310" s="120">
        <f>E310*F310</f>
        <v>0</v>
      </c>
      <c r="K310" s="102"/>
    </row>
    <row r="311" spans="1:11" s="103" customFormat="1" ht="28.5" x14ac:dyDescent="0.45">
      <c r="A311" s="112">
        <v>4</v>
      </c>
      <c r="B311" s="100">
        <v>44686</v>
      </c>
      <c r="C311" s="104" t="s">
        <v>533</v>
      </c>
      <c r="D311" s="74" t="s">
        <v>0</v>
      </c>
      <c r="E311" s="101">
        <v>0</v>
      </c>
      <c r="F311" s="76">
        <v>2068.5500000000002</v>
      </c>
      <c r="G311" s="75">
        <v>0</v>
      </c>
      <c r="H311" s="75">
        <f>E311*F311*0.18</f>
        <v>0</v>
      </c>
      <c r="I311" s="76">
        <f t="shared" si="106"/>
        <v>0</v>
      </c>
      <c r="J311" s="120">
        <f t="shared" ref="J311:J420" si="123">H311+I311</f>
        <v>0</v>
      </c>
      <c r="K311" s="102"/>
    </row>
    <row r="312" spans="1:11" ht="28.5" x14ac:dyDescent="0.45">
      <c r="A312" s="112">
        <v>25</v>
      </c>
      <c r="B312" s="57">
        <v>42758</v>
      </c>
      <c r="C312" s="58" t="s">
        <v>158</v>
      </c>
      <c r="D312" s="59" t="s">
        <v>0</v>
      </c>
      <c r="E312" s="59">
        <v>0</v>
      </c>
      <c r="F312" s="66">
        <v>861</v>
      </c>
      <c r="G312" s="61">
        <f t="shared" ref="G312:G336" si="124">0.16*F312</f>
        <v>137.76</v>
      </c>
      <c r="H312" s="61">
        <f t="shared" ref="H312:H380" si="125">E312*F312*0.16</f>
        <v>0</v>
      </c>
      <c r="I312" s="62">
        <f t="shared" si="106"/>
        <v>0</v>
      </c>
      <c r="J312" s="63">
        <f t="shared" si="123"/>
        <v>0</v>
      </c>
      <c r="K312" s="46"/>
    </row>
    <row r="313" spans="1:11" ht="28.5" x14ac:dyDescent="0.45">
      <c r="A313" s="106">
        <v>0</v>
      </c>
      <c r="B313" s="57">
        <v>43087</v>
      </c>
      <c r="C313" s="58" t="s">
        <v>167</v>
      </c>
      <c r="D313" s="59" t="s">
        <v>0</v>
      </c>
      <c r="E313" s="59">
        <v>0</v>
      </c>
      <c r="F313" s="66">
        <v>350</v>
      </c>
      <c r="G313" s="61">
        <f t="shared" si="124"/>
        <v>56</v>
      </c>
      <c r="H313" s="61">
        <f t="shared" si="125"/>
        <v>0</v>
      </c>
      <c r="I313" s="62">
        <f t="shared" si="106"/>
        <v>0</v>
      </c>
      <c r="J313" s="63">
        <f t="shared" si="123"/>
        <v>0</v>
      </c>
      <c r="K313" s="46"/>
    </row>
    <row r="314" spans="1:11" s="36" customFormat="1" ht="28.5" x14ac:dyDescent="0.45">
      <c r="A314" s="106">
        <v>0</v>
      </c>
      <c r="B314" s="57">
        <v>44880</v>
      </c>
      <c r="C314" s="58" t="s">
        <v>631</v>
      </c>
      <c r="D314" s="59" t="s">
        <v>0</v>
      </c>
      <c r="E314" s="59">
        <v>0</v>
      </c>
      <c r="F314" s="66">
        <v>0</v>
      </c>
      <c r="G314" s="61">
        <f t="shared" ref="G314" si="126">0.16*F314</f>
        <v>0</v>
      </c>
      <c r="H314" s="61">
        <f t="shared" ref="H314" si="127">E314*F314*0.16</f>
        <v>0</v>
      </c>
      <c r="I314" s="62">
        <f t="shared" ref="I314" si="128">E314*F314</f>
        <v>0</v>
      </c>
      <c r="J314" s="63">
        <f t="shared" ref="J314" si="129">H314+I314</f>
        <v>0</v>
      </c>
      <c r="K314" s="46"/>
    </row>
    <row r="315" spans="1:11" ht="28.5" x14ac:dyDescent="0.45">
      <c r="A315" s="106">
        <v>5</v>
      </c>
      <c r="B315" s="57">
        <v>43462</v>
      </c>
      <c r="C315" s="64" t="s">
        <v>139</v>
      </c>
      <c r="D315" s="59" t="s">
        <v>592</v>
      </c>
      <c r="E315" s="59">
        <v>0</v>
      </c>
      <c r="F315" s="66">
        <v>10.050000000000001</v>
      </c>
      <c r="G315" s="61">
        <f t="shared" si="124"/>
        <v>1.6080000000000001</v>
      </c>
      <c r="H315" s="61">
        <f t="shared" si="125"/>
        <v>0</v>
      </c>
      <c r="I315" s="62">
        <f t="shared" si="106"/>
        <v>0</v>
      </c>
      <c r="J315" s="63">
        <f t="shared" si="123"/>
        <v>0</v>
      </c>
      <c r="K315" s="46"/>
    </row>
    <row r="316" spans="1:11" ht="28.5" x14ac:dyDescent="0.45">
      <c r="A316" s="106">
        <v>0</v>
      </c>
      <c r="B316" s="57">
        <v>42278</v>
      </c>
      <c r="C316" s="64" t="s">
        <v>165</v>
      </c>
      <c r="D316" s="59" t="s">
        <v>592</v>
      </c>
      <c r="E316" s="59">
        <v>0</v>
      </c>
      <c r="F316" s="66">
        <v>1734.6</v>
      </c>
      <c r="G316" s="61">
        <f t="shared" si="124"/>
        <v>277.536</v>
      </c>
      <c r="H316" s="61">
        <f t="shared" si="125"/>
        <v>0</v>
      </c>
      <c r="I316" s="62">
        <f t="shared" si="106"/>
        <v>0</v>
      </c>
      <c r="J316" s="63">
        <f t="shared" si="123"/>
        <v>0</v>
      </c>
      <c r="K316" s="46"/>
    </row>
    <row r="317" spans="1:11" ht="28.5" x14ac:dyDescent="0.45">
      <c r="A317" s="106">
        <v>0</v>
      </c>
      <c r="B317" s="57">
        <v>41815</v>
      </c>
      <c r="C317" s="58" t="s">
        <v>173</v>
      </c>
      <c r="D317" s="59" t="s">
        <v>592</v>
      </c>
      <c r="E317" s="59">
        <v>0</v>
      </c>
      <c r="F317" s="66">
        <v>313.88</v>
      </c>
      <c r="G317" s="61">
        <f t="shared" si="124"/>
        <v>50.220799999999997</v>
      </c>
      <c r="H317" s="61">
        <f t="shared" si="125"/>
        <v>0</v>
      </c>
      <c r="I317" s="62">
        <f t="shared" si="106"/>
        <v>0</v>
      </c>
      <c r="J317" s="63">
        <f t="shared" si="123"/>
        <v>0</v>
      </c>
      <c r="K317" s="46"/>
    </row>
    <row r="318" spans="1:11" ht="28.5" x14ac:dyDescent="0.45">
      <c r="A318" s="106">
        <v>0</v>
      </c>
      <c r="B318" s="57">
        <v>39841</v>
      </c>
      <c r="C318" s="64" t="s">
        <v>23</v>
      </c>
      <c r="D318" s="59" t="s">
        <v>592</v>
      </c>
      <c r="E318" s="59">
        <v>24</v>
      </c>
      <c r="F318" s="70">
        <v>99.76</v>
      </c>
      <c r="G318" s="61">
        <f t="shared" si="124"/>
        <v>15.961600000000001</v>
      </c>
      <c r="H318" s="61">
        <f t="shared" si="125"/>
        <v>383.07840000000004</v>
      </c>
      <c r="J318" s="63">
        <f>H318+I330</f>
        <v>48308.078399999999</v>
      </c>
      <c r="K318" s="46"/>
    </row>
    <row r="319" spans="1:11" ht="28.5" x14ac:dyDescent="0.45">
      <c r="A319" s="106">
        <v>0</v>
      </c>
      <c r="B319" s="57">
        <v>39677</v>
      </c>
      <c r="C319" s="64" t="s">
        <v>25</v>
      </c>
      <c r="D319" s="59" t="s">
        <v>592</v>
      </c>
      <c r="E319" s="59">
        <v>0</v>
      </c>
      <c r="F319" s="66">
        <v>1200</v>
      </c>
      <c r="G319" s="61">
        <f t="shared" si="124"/>
        <v>192</v>
      </c>
      <c r="H319" s="61">
        <f t="shared" si="125"/>
        <v>0</v>
      </c>
      <c r="I319" s="62">
        <f t="shared" si="106"/>
        <v>0</v>
      </c>
      <c r="J319" s="63">
        <f t="shared" ref="J319:J328" si="130">H319+I331</f>
        <v>0</v>
      </c>
      <c r="K319" s="46"/>
    </row>
    <row r="320" spans="1:11" ht="28.5" x14ac:dyDescent="0.45">
      <c r="A320" s="106">
        <v>0</v>
      </c>
      <c r="B320" s="57">
        <v>41922</v>
      </c>
      <c r="C320" s="64" t="s">
        <v>149</v>
      </c>
      <c r="D320" s="59" t="s">
        <v>592</v>
      </c>
      <c r="E320" s="59">
        <v>0</v>
      </c>
      <c r="F320" s="66">
        <v>1210</v>
      </c>
      <c r="G320" s="61">
        <f t="shared" si="124"/>
        <v>193.6</v>
      </c>
      <c r="H320" s="61">
        <f t="shared" si="125"/>
        <v>0</v>
      </c>
      <c r="I320" s="62">
        <f t="shared" si="106"/>
        <v>0</v>
      </c>
      <c r="J320" s="63">
        <f t="shared" si="130"/>
        <v>0</v>
      </c>
      <c r="K320" s="46"/>
    </row>
    <row r="321" spans="1:11" ht="28.5" x14ac:dyDescent="0.45">
      <c r="A321" s="106">
        <v>0</v>
      </c>
      <c r="B321" s="57">
        <v>43676</v>
      </c>
      <c r="C321" s="64" t="s">
        <v>154</v>
      </c>
      <c r="D321" s="59" t="s">
        <v>592</v>
      </c>
      <c r="E321" s="59">
        <v>0</v>
      </c>
      <c r="F321" s="66">
        <v>2775.36</v>
      </c>
      <c r="G321" s="61">
        <f t="shared" si="124"/>
        <v>444.05760000000004</v>
      </c>
      <c r="H321" s="61">
        <f t="shared" si="125"/>
        <v>0</v>
      </c>
      <c r="I321" s="62">
        <f t="shared" si="106"/>
        <v>0</v>
      </c>
      <c r="J321" s="63">
        <f t="shared" si="130"/>
        <v>0</v>
      </c>
      <c r="K321" s="46"/>
    </row>
    <row r="322" spans="1:11" ht="28.5" x14ac:dyDescent="0.45">
      <c r="A322" s="106">
        <v>0</v>
      </c>
      <c r="B322" s="57">
        <v>44721</v>
      </c>
      <c r="C322" s="64" t="s">
        <v>375</v>
      </c>
      <c r="D322" s="127" t="s">
        <v>592</v>
      </c>
      <c r="E322" s="59">
        <v>0</v>
      </c>
      <c r="F322" s="66">
        <v>0</v>
      </c>
      <c r="G322" s="61">
        <f t="shared" si="124"/>
        <v>0</v>
      </c>
      <c r="H322" s="61">
        <f t="shared" si="125"/>
        <v>0</v>
      </c>
      <c r="I322" s="62">
        <f t="shared" si="106"/>
        <v>0</v>
      </c>
      <c r="J322" s="63">
        <f t="shared" si="130"/>
        <v>0</v>
      </c>
      <c r="K322" s="46"/>
    </row>
    <row r="323" spans="1:11" s="130" customFormat="1" ht="28.5" x14ac:dyDescent="0.45">
      <c r="A323" s="106">
        <v>69</v>
      </c>
      <c r="B323" s="126">
        <v>44399</v>
      </c>
      <c r="C323" s="64" t="s">
        <v>26</v>
      </c>
      <c r="D323" s="127" t="s">
        <v>592</v>
      </c>
      <c r="E323" s="121">
        <v>0</v>
      </c>
      <c r="F323" s="66">
        <v>153.4</v>
      </c>
      <c r="G323" s="61">
        <f t="shared" si="124"/>
        <v>24.544</v>
      </c>
      <c r="H323" s="61">
        <f t="shared" si="125"/>
        <v>0</v>
      </c>
      <c r="I323" s="62">
        <f t="shared" si="106"/>
        <v>0</v>
      </c>
      <c r="J323" s="63">
        <f t="shared" si="130"/>
        <v>0</v>
      </c>
      <c r="K323" s="129"/>
    </row>
    <row r="324" spans="1:11" s="130" customFormat="1" ht="28.5" x14ac:dyDescent="0.45">
      <c r="A324" s="125">
        <v>0</v>
      </c>
      <c r="B324" s="126">
        <v>44834</v>
      </c>
      <c r="C324" s="64" t="s">
        <v>598</v>
      </c>
      <c r="D324" s="127" t="s">
        <v>592</v>
      </c>
      <c r="E324" s="121">
        <v>0</v>
      </c>
      <c r="F324" s="66">
        <v>0</v>
      </c>
      <c r="G324" s="61">
        <f t="shared" si="124"/>
        <v>0</v>
      </c>
      <c r="H324" s="61">
        <f t="shared" si="125"/>
        <v>0</v>
      </c>
      <c r="I324" s="62">
        <f t="shared" si="106"/>
        <v>0</v>
      </c>
      <c r="J324" s="63">
        <f t="shared" si="130"/>
        <v>0</v>
      </c>
      <c r="K324" s="129"/>
    </row>
    <row r="325" spans="1:11" s="130" customFormat="1" ht="28.5" x14ac:dyDescent="0.45">
      <c r="A325" s="125">
        <v>3</v>
      </c>
      <c r="B325" s="126">
        <v>44616</v>
      </c>
      <c r="C325" s="64" t="s">
        <v>686</v>
      </c>
      <c r="D325" s="127" t="s">
        <v>592</v>
      </c>
      <c r="E325" s="121">
        <v>0</v>
      </c>
      <c r="F325" s="66"/>
      <c r="G325" s="61"/>
      <c r="H325" s="61"/>
      <c r="I325" s="62"/>
      <c r="J325" s="63">
        <f t="shared" si="130"/>
        <v>0</v>
      </c>
      <c r="K325" s="129"/>
    </row>
    <row r="326" spans="1:11" s="130" customFormat="1" ht="28.5" x14ac:dyDescent="0.45">
      <c r="A326" s="125"/>
      <c r="B326" s="126">
        <v>44995</v>
      </c>
      <c r="C326" s="64" t="s">
        <v>689</v>
      </c>
      <c r="D326" s="127" t="s">
        <v>592</v>
      </c>
      <c r="E326" s="121">
        <v>0</v>
      </c>
      <c r="F326" s="66"/>
      <c r="G326" s="61"/>
      <c r="H326" s="61"/>
      <c r="I326" s="62"/>
      <c r="J326" s="63">
        <f t="shared" si="130"/>
        <v>0</v>
      </c>
      <c r="K326" s="129"/>
    </row>
    <row r="327" spans="1:11" s="130" customFormat="1" ht="28.5" x14ac:dyDescent="0.45">
      <c r="A327" s="125">
        <v>67</v>
      </c>
      <c r="B327" s="126">
        <v>45057</v>
      </c>
      <c r="C327" s="64" t="s">
        <v>689</v>
      </c>
      <c r="D327" s="127" t="s">
        <v>592</v>
      </c>
      <c r="E327" s="121">
        <v>0</v>
      </c>
      <c r="F327" s="66"/>
      <c r="G327" s="61"/>
      <c r="H327" s="61"/>
      <c r="I327" s="62"/>
      <c r="J327" s="63">
        <f t="shared" si="130"/>
        <v>0</v>
      </c>
      <c r="K327" s="129"/>
    </row>
    <row r="328" spans="1:11" s="130" customFormat="1" ht="28.5" x14ac:dyDescent="0.45">
      <c r="A328" s="125">
        <v>59</v>
      </c>
      <c r="B328" s="126">
        <v>44798</v>
      </c>
      <c r="C328" s="64" t="s">
        <v>26</v>
      </c>
      <c r="D328" s="59" t="s">
        <v>592</v>
      </c>
      <c r="E328" s="121">
        <v>0</v>
      </c>
      <c r="F328" s="66">
        <v>279</v>
      </c>
      <c r="G328" s="61">
        <f t="shared" si="124"/>
        <v>44.64</v>
      </c>
      <c r="H328" s="61">
        <f>E328*F328*0.18</f>
        <v>0</v>
      </c>
      <c r="I328" s="62">
        <f t="shared" si="106"/>
        <v>0</v>
      </c>
      <c r="J328" s="63">
        <f t="shared" si="130"/>
        <v>0</v>
      </c>
      <c r="K328" s="129"/>
    </row>
    <row r="329" spans="1:11" s="130" customFormat="1" ht="28.5" x14ac:dyDescent="0.45">
      <c r="A329" s="125">
        <v>95</v>
      </c>
      <c r="B329" s="126">
        <v>44880</v>
      </c>
      <c r="C329" s="64" t="s">
        <v>616</v>
      </c>
      <c r="D329" s="59" t="s">
        <v>592</v>
      </c>
      <c r="E329" s="121">
        <v>0</v>
      </c>
      <c r="F329" s="66">
        <v>0</v>
      </c>
      <c r="G329" s="61">
        <f t="shared" si="124"/>
        <v>0</v>
      </c>
      <c r="H329" s="61">
        <f t="shared" ref="H329" si="131">E329*F329*0.18</f>
        <v>0</v>
      </c>
      <c r="I329" s="62">
        <f t="shared" ref="I329:I332" si="132">E329*F329</f>
        <v>0</v>
      </c>
      <c r="J329" s="63">
        <f>H329+I348</f>
        <v>0</v>
      </c>
      <c r="K329" s="129"/>
    </row>
    <row r="330" spans="1:11" s="130" customFormat="1" ht="28.5" x14ac:dyDescent="0.45">
      <c r="A330" s="125">
        <v>150</v>
      </c>
      <c r="B330" s="126">
        <v>45098</v>
      </c>
      <c r="C330" s="64" t="s">
        <v>616</v>
      </c>
      <c r="D330" s="59" t="s">
        <v>592</v>
      </c>
      <c r="E330" s="121">
        <v>213</v>
      </c>
      <c r="F330" s="66">
        <v>225</v>
      </c>
      <c r="G330" s="61">
        <f>0.16*F330</f>
        <v>36</v>
      </c>
      <c r="H330" s="61">
        <f>E330*F330*0.18</f>
        <v>8626.5</v>
      </c>
      <c r="I330" s="62">
        <f>E330*F330</f>
        <v>47925</v>
      </c>
      <c r="J330" s="63">
        <f>H330+I330</f>
        <v>56551.5</v>
      </c>
      <c r="K330" s="129"/>
    </row>
    <row r="331" spans="1:11" s="130" customFormat="1" ht="28.5" x14ac:dyDescent="0.45">
      <c r="A331" s="125">
        <v>471</v>
      </c>
      <c r="B331" s="126">
        <v>44880</v>
      </c>
      <c r="C331" s="64" t="s">
        <v>617</v>
      </c>
      <c r="D331" s="59" t="s">
        <v>592</v>
      </c>
      <c r="E331" s="121">
        <v>0</v>
      </c>
      <c r="F331" s="66">
        <v>0</v>
      </c>
      <c r="G331" s="61">
        <f t="shared" ref="G331:G332" si="133">0.16*F331</f>
        <v>0</v>
      </c>
      <c r="H331" s="61">
        <f t="shared" ref="H331:H332" si="134">E331*F331*0.18</f>
        <v>0</v>
      </c>
      <c r="I331" s="62">
        <f t="shared" si="132"/>
        <v>0</v>
      </c>
      <c r="J331" s="63">
        <f t="shared" si="123"/>
        <v>0</v>
      </c>
      <c r="K331" s="129"/>
    </row>
    <row r="332" spans="1:11" ht="28.5" x14ac:dyDescent="0.45">
      <c r="A332" s="125">
        <v>20</v>
      </c>
      <c r="B332" s="57">
        <v>44188</v>
      </c>
      <c r="C332" s="64" t="s">
        <v>541</v>
      </c>
      <c r="D332" s="59" t="s">
        <v>592</v>
      </c>
      <c r="E332" s="59">
        <v>0</v>
      </c>
      <c r="F332" s="66">
        <v>0</v>
      </c>
      <c r="G332" s="61">
        <f t="shared" si="133"/>
        <v>0</v>
      </c>
      <c r="H332" s="61">
        <f t="shared" si="134"/>
        <v>0</v>
      </c>
      <c r="I332" s="62">
        <f t="shared" si="132"/>
        <v>0</v>
      </c>
      <c r="J332" s="63">
        <f t="shared" si="123"/>
        <v>0</v>
      </c>
      <c r="K332" s="46"/>
    </row>
    <row r="333" spans="1:11" s="36" customFormat="1" ht="28.5" x14ac:dyDescent="0.45">
      <c r="A333" s="106">
        <v>0</v>
      </c>
      <c r="B333" s="57">
        <v>44798</v>
      </c>
      <c r="C333" s="64" t="s">
        <v>579</v>
      </c>
      <c r="D333" s="59" t="s">
        <v>592</v>
      </c>
      <c r="E333" s="59">
        <v>0</v>
      </c>
      <c r="F333" s="66">
        <v>27</v>
      </c>
      <c r="G333" s="61">
        <f>0.16*F333</f>
        <v>4.32</v>
      </c>
      <c r="H333" s="61">
        <f>E333*F333*0.18</f>
        <v>0</v>
      </c>
      <c r="I333" s="62">
        <f t="shared" si="106"/>
        <v>0</v>
      </c>
      <c r="J333" s="63">
        <f t="shared" si="123"/>
        <v>0</v>
      </c>
      <c r="K333" s="46"/>
    </row>
    <row r="334" spans="1:11" ht="28.5" x14ac:dyDescent="0.45">
      <c r="A334" s="106">
        <v>1</v>
      </c>
      <c r="B334" s="57">
        <v>44188</v>
      </c>
      <c r="C334" s="64" t="s">
        <v>618</v>
      </c>
      <c r="D334" s="59" t="s">
        <v>592</v>
      </c>
      <c r="E334" s="59">
        <v>0</v>
      </c>
      <c r="F334" s="66">
        <v>114</v>
      </c>
      <c r="G334" s="61">
        <f t="shared" si="124"/>
        <v>18.240000000000002</v>
      </c>
      <c r="H334" s="61">
        <f t="shared" si="125"/>
        <v>0</v>
      </c>
      <c r="I334" s="62">
        <f t="shared" si="106"/>
        <v>0</v>
      </c>
      <c r="J334" s="63">
        <f t="shared" si="123"/>
        <v>0</v>
      </c>
      <c r="K334" s="46"/>
    </row>
    <row r="335" spans="1:11" s="36" customFormat="1" ht="28.5" x14ac:dyDescent="0.45">
      <c r="A335" s="106">
        <v>0</v>
      </c>
      <c r="B335" s="57">
        <v>44880</v>
      </c>
      <c r="C335" s="64" t="s">
        <v>619</v>
      </c>
      <c r="D335" s="59" t="s">
        <v>592</v>
      </c>
      <c r="E335" s="59">
        <v>0</v>
      </c>
      <c r="F335" s="66">
        <v>0</v>
      </c>
      <c r="G335" s="61">
        <f t="shared" ref="G335" si="135">0.16*F335</f>
        <v>0</v>
      </c>
      <c r="H335" s="61">
        <f t="shared" ref="H335" si="136">E335*F335*0.16</f>
        <v>0</v>
      </c>
      <c r="I335" s="62">
        <f t="shared" ref="I335" si="137">E335*F335</f>
        <v>0</v>
      </c>
      <c r="J335" s="63">
        <f t="shared" si="123"/>
        <v>0</v>
      </c>
      <c r="K335" s="46"/>
    </row>
    <row r="336" spans="1:11" ht="28.5" x14ac:dyDescent="0.45">
      <c r="A336" s="106">
        <v>10</v>
      </c>
      <c r="B336" s="57">
        <v>42303</v>
      </c>
      <c r="C336" s="64" t="s">
        <v>169</v>
      </c>
      <c r="D336" s="59" t="s">
        <v>592</v>
      </c>
      <c r="E336" s="59">
        <v>0</v>
      </c>
      <c r="F336" s="66">
        <v>1026.5999999999999</v>
      </c>
      <c r="G336" s="61">
        <f t="shared" si="124"/>
        <v>164.256</v>
      </c>
      <c r="H336" s="61">
        <f t="shared" si="125"/>
        <v>0</v>
      </c>
      <c r="I336" s="62">
        <f t="shared" si="106"/>
        <v>0</v>
      </c>
      <c r="J336" s="63">
        <f t="shared" si="123"/>
        <v>0</v>
      </c>
      <c r="K336" s="46"/>
    </row>
    <row r="337" spans="1:11" ht="28.5" x14ac:dyDescent="0.45">
      <c r="A337" s="106">
        <v>0</v>
      </c>
      <c r="B337" s="57">
        <v>44442</v>
      </c>
      <c r="C337" s="64" t="s">
        <v>392</v>
      </c>
      <c r="D337" s="59" t="s">
        <v>592</v>
      </c>
      <c r="E337" s="59">
        <v>0</v>
      </c>
      <c r="F337" s="66">
        <v>0</v>
      </c>
      <c r="G337" s="61">
        <v>0</v>
      </c>
      <c r="H337" s="61">
        <f t="shared" si="125"/>
        <v>0</v>
      </c>
      <c r="I337" s="62">
        <f t="shared" si="106"/>
        <v>0</v>
      </c>
      <c r="J337" s="63">
        <f t="shared" si="123"/>
        <v>0</v>
      </c>
      <c r="K337" s="46"/>
    </row>
    <row r="338" spans="1:11" s="36" customFormat="1" ht="28.5" x14ac:dyDescent="0.45">
      <c r="A338" s="106">
        <v>0</v>
      </c>
      <c r="B338" s="57">
        <v>43721</v>
      </c>
      <c r="C338" s="64" t="s">
        <v>679</v>
      </c>
      <c r="D338" s="59" t="s">
        <v>592</v>
      </c>
      <c r="E338" s="59">
        <v>0</v>
      </c>
      <c r="F338" s="66"/>
      <c r="G338" s="61"/>
      <c r="H338" s="61"/>
      <c r="I338" s="62"/>
      <c r="J338" s="63">
        <f t="shared" si="123"/>
        <v>0</v>
      </c>
      <c r="K338" s="46"/>
    </row>
    <row r="339" spans="1:11" ht="28.5" x14ac:dyDescent="0.45">
      <c r="A339" s="106"/>
      <c r="B339" s="57">
        <v>43311</v>
      </c>
      <c r="C339" s="64" t="s">
        <v>510</v>
      </c>
      <c r="D339" s="59" t="s">
        <v>592</v>
      </c>
      <c r="E339" s="59">
        <v>0</v>
      </c>
      <c r="F339" s="71">
        <v>15883.98</v>
      </c>
      <c r="G339" s="61">
        <f t="shared" ref="G339:G390" si="138">0.16*F339</f>
        <v>2541.4367999999999</v>
      </c>
      <c r="H339" s="61">
        <f t="shared" si="125"/>
        <v>0</v>
      </c>
      <c r="I339" s="62">
        <f t="shared" si="106"/>
        <v>0</v>
      </c>
      <c r="J339" s="63">
        <f t="shared" si="123"/>
        <v>0</v>
      </c>
      <c r="K339" s="46"/>
    </row>
    <row r="340" spans="1:11" ht="28.5" x14ac:dyDescent="0.45">
      <c r="A340" s="106">
        <v>0</v>
      </c>
      <c r="B340" s="57">
        <v>42352</v>
      </c>
      <c r="C340" s="64" t="s">
        <v>511</v>
      </c>
      <c r="D340" s="59" t="s">
        <v>592</v>
      </c>
      <c r="E340" s="59">
        <v>0</v>
      </c>
      <c r="F340" s="66">
        <v>19139.599999999999</v>
      </c>
      <c r="G340" s="61">
        <f t="shared" ref="G340:G347" si="139">0.16*F340</f>
        <v>3062.3359999999998</v>
      </c>
      <c r="H340" s="61">
        <f t="shared" si="125"/>
        <v>0</v>
      </c>
      <c r="I340" s="62">
        <f t="shared" si="106"/>
        <v>0</v>
      </c>
      <c r="J340" s="63">
        <f t="shared" si="123"/>
        <v>0</v>
      </c>
      <c r="K340" s="46"/>
    </row>
    <row r="341" spans="1:11" s="36" customFormat="1" ht="28.5" x14ac:dyDescent="0.45">
      <c r="A341" s="106">
        <v>8</v>
      </c>
      <c r="B341" s="57">
        <v>45189</v>
      </c>
      <c r="C341" s="64" t="s">
        <v>741</v>
      </c>
      <c r="D341" s="59" t="s">
        <v>592</v>
      </c>
      <c r="E341" s="59">
        <v>8</v>
      </c>
      <c r="F341" s="66">
        <v>2990</v>
      </c>
      <c r="G341" s="61">
        <f t="shared" si="139"/>
        <v>478.40000000000003</v>
      </c>
      <c r="H341" s="61">
        <f t="shared" ref="H341:H345" si="140">E341*F341*0.18</f>
        <v>4305.5999999999995</v>
      </c>
      <c r="I341" s="62">
        <f t="shared" si="106"/>
        <v>23920</v>
      </c>
      <c r="J341" s="63">
        <f t="shared" si="123"/>
        <v>28225.599999999999</v>
      </c>
      <c r="K341" s="46"/>
    </row>
    <row r="342" spans="1:11" s="36" customFormat="1" ht="28.5" x14ac:dyDescent="0.45">
      <c r="A342" s="106">
        <v>1</v>
      </c>
      <c r="B342" s="57">
        <v>45189</v>
      </c>
      <c r="C342" s="64" t="s">
        <v>742</v>
      </c>
      <c r="D342" s="59" t="s">
        <v>592</v>
      </c>
      <c r="E342" s="59">
        <v>1</v>
      </c>
      <c r="F342" s="66">
        <v>5937.5</v>
      </c>
      <c r="G342" s="61">
        <f t="shared" si="139"/>
        <v>950</v>
      </c>
      <c r="H342" s="61">
        <f t="shared" si="140"/>
        <v>1068.75</v>
      </c>
      <c r="I342" s="62">
        <f t="shared" si="106"/>
        <v>5937.5</v>
      </c>
      <c r="J342" s="63">
        <f t="shared" si="123"/>
        <v>7006.25</v>
      </c>
      <c r="K342" s="46"/>
    </row>
    <row r="343" spans="1:11" s="36" customFormat="1" ht="28.5" x14ac:dyDescent="0.45">
      <c r="A343" s="106">
        <v>1</v>
      </c>
      <c r="B343" s="57">
        <v>45189</v>
      </c>
      <c r="C343" s="64" t="s">
        <v>743</v>
      </c>
      <c r="D343" s="59" t="s">
        <v>592</v>
      </c>
      <c r="E343" s="59">
        <v>1</v>
      </c>
      <c r="F343" s="66">
        <v>7049</v>
      </c>
      <c r="G343" s="61">
        <f t="shared" si="139"/>
        <v>1127.8399999999999</v>
      </c>
      <c r="H343" s="61">
        <f t="shared" si="140"/>
        <v>1268.82</v>
      </c>
      <c r="I343" s="62">
        <f t="shared" si="106"/>
        <v>7049</v>
      </c>
      <c r="J343" s="63">
        <f t="shared" si="123"/>
        <v>8317.82</v>
      </c>
      <c r="K343" s="46"/>
    </row>
    <row r="344" spans="1:11" s="36" customFormat="1" ht="28.5" x14ac:dyDescent="0.45">
      <c r="A344" s="106">
        <v>1</v>
      </c>
      <c r="B344" s="57">
        <v>45189</v>
      </c>
      <c r="C344" s="64" t="s">
        <v>744</v>
      </c>
      <c r="D344" s="59" t="s">
        <v>592</v>
      </c>
      <c r="E344" s="59">
        <v>1</v>
      </c>
      <c r="F344" s="66">
        <v>21562.5</v>
      </c>
      <c r="G344" s="61">
        <f t="shared" si="139"/>
        <v>3450</v>
      </c>
      <c r="H344" s="61">
        <f t="shared" si="140"/>
        <v>3881.25</v>
      </c>
      <c r="I344" s="62">
        <f t="shared" si="106"/>
        <v>21562.5</v>
      </c>
      <c r="J344" s="63">
        <f t="shared" si="123"/>
        <v>25443.75</v>
      </c>
      <c r="K344" s="46"/>
    </row>
    <row r="345" spans="1:11" s="36" customFormat="1" ht="28.5" x14ac:dyDescent="0.45">
      <c r="A345" s="106">
        <v>30</v>
      </c>
      <c r="B345" s="57">
        <v>45189</v>
      </c>
      <c r="C345" s="64" t="s">
        <v>745</v>
      </c>
      <c r="D345" s="59" t="s">
        <v>592</v>
      </c>
      <c r="E345" s="59">
        <v>30</v>
      </c>
      <c r="F345" s="66">
        <v>109</v>
      </c>
      <c r="G345" s="61">
        <f t="shared" si="139"/>
        <v>17.440000000000001</v>
      </c>
      <c r="H345" s="61">
        <f t="shared" si="140"/>
        <v>588.6</v>
      </c>
      <c r="I345" s="62">
        <f t="shared" si="106"/>
        <v>3270</v>
      </c>
      <c r="J345" s="63">
        <f t="shared" si="123"/>
        <v>3858.6</v>
      </c>
      <c r="K345" s="46"/>
    </row>
    <row r="346" spans="1:11" s="36" customFormat="1" ht="28.5" x14ac:dyDescent="0.45">
      <c r="A346" s="106">
        <v>200</v>
      </c>
      <c r="B346" s="57">
        <v>45198</v>
      </c>
      <c r="C346" s="64" t="s">
        <v>108</v>
      </c>
      <c r="D346" s="59" t="s">
        <v>0</v>
      </c>
      <c r="E346" s="59">
        <v>199</v>
      </c>
      <c r="F346" s="66">
        <v>130</v>
      </c>
      <c r="G346" s="61">
        <f t="shared" si="139"/>
        <v>20.8</v>
      </c>
      <c r="H346" s="61">
        <f>E346*F346*0.16</f>
        <v>4139.2</v>
      </c>
      <c r="I346" s="62">
        <f>E346*F346</f>
        <v>25870</v>
      </c>
      <c r="J346" s="63">
        <f t="shared" si="123"/>
        <v>30009.200000000001</v>
      </c>
      <c r="K346" s="46"/>
    </row>
    <row r="347" spans="1:11" s="36" customFormat="1" ht="28.5" x14ac:dyDescent="0.45">
      <c r="A347" s="106">
        <v>200</v>
      </c>
      <c r="B347" s="57">
        <v>45189</v>
      </c>
      <c r="C347" s="64" t="s">
        <v>746</v>
      </c>
      <c r="D347" s="59" t="s">
        <v>0</v>
      </c>
      <c r="E347" s="59">
        <v>200</v>
      </c>
      <c r="F347" s="66">
        <v>290</v>
      </c>
      <c r="G347" s="61">
        <f t="shared" si="139"/>
        <v>46.4</v>
      </c>
      <c r="H347" s="61">
        <f>E347*F347*0.18</f>
        <v>10440</v>
      </c>
      <c r="I347" s="62">
        <f>E347*F347</f>
        <v>58000</v>
      </c>
      <c r="J347" s="63">
        <f t="shared" si="123"/>
        <v>68440</v>
      </c>
      <c r="K347" s="46"/>
    </row>
    <row r="348" spans="1:11" s="36" customFormat="1" ht="28.5" x14ac:dyDescent="0.45">
      <c r="A348" s="106">
        <v>0</v>
      </c>
      <c r="B348" s="57">
        <v>44784</v>
      </c>
      <c r="C348" s="64" t="s">
        <v>569</v>
      </c>
      <c r="D348" s="59" t="s">
        <v>105</v>
      </c>
      <c r="E348" s="59">
        <v>0</v>
      </c>
      <c r="F348" s="66">
        <v>1100</v>
      </c>
      <c r="G348" s="61">
        <f>0.18*F348</f>
        <v>198</v>
      </c>
      <c r="H348" s="61">
        <f t="shared" si="125"/>
        <v>0</v>
      </c>
      <c r="I348" s="62">
        <f t="shared" si="106"/>
        <v>0</v>
      </c>
      <c r="J348" s="63">
        <f t="shared" si="123"/>
        <v>0</v>
      </c>
      <c r="K348" s="46"/>
    </row>
    <row r="349" spans="1:11" s="36" customFormat="1" ht="28.5" x14ac:dyDescent="0.45">
      <c r="A349" s="106">
        <v>96</v>
      </c>
      <c r="B349" s="57">
        <v>44993</v>
      </c>
      <c r="C349" s="64" t="s">
        <v>687</v>
      </c>
      <c r="D349" s="59" t="s">
        <v>105</v>
      </c>
      <c r="E349" s="59">
        <v>0</v>
      </c>
      <c r="F349" s="66"/>
      <c r="G349" s="61"/>
      <c r="H349" s="61"/>
      <c r="I349" s="62"/>
      <c r="J349" s="63">
        <f t="shared" si="123"/>
        <v>0</v>
      </c>
      <c r="K349" s="46"/>
    </row>
    <row r="350" spans="1:11" s="36" customFormat="1" ht="28.5" x14ac:dyDescent="0.45">
      <c r="A350" s="106">
        <v>40</v>
      </c>
      <c r="B350" s="57">
        <v>45049</v>
      </c>
      <c r="C350" s="64" t="s">
        <v>687</v>
      </c>
      <c r="D350" s="59" t="s">
        <v>105</v>
      </c>
      <c r="E350" s="59">
        <v>0</v>
      </c>
      <c r="F350" s="66"/>
      <c r="G350" s="61"/>
      <c r="H350" s="61"/>
      <c r="I350" s="62"/>
      <c r="J350" s="63">
        <f t="shared" si="123"/>
        <v>0</v>
      </c>
      <c r="K350" s="46"/>
    </row>
    <row r="351" spans="1:11" s="36" customFormat="1" ht="28.5" x14ac:dyDescent="0.45">
      <c r="A351" s="106">
        <v>10</v>
      </c>
      <c r="B351" s="57">
        <v>44908</v>
      </c>
      <c r="C351" s="64" t="s">
        <v>645</v>
      </c>
      <c r="D351" s="59" t="s">
        <v>555</v>
      </c>
      <c r="E351" s="59">
        <v>0</v>
      </c>
      <c r="F351" s="66">
        <v>1298</v>
      </c>
      <c r="G351" s="61">
        <f>F351*0.18</f>
        <v>233.64</v>
      </c>
      <c r="H351" s="61">
        <f>E351*F351*0.18</f>
        <v>0</v>
      </c>
      <c r="I351" s="62">
        <f t="shared" si="106"/>
        <v>0</v>
      </c>
      <c r="J351" s="63">
        <f t="shared" si="123"/>
        <v>0</v>
      </c>
      <c r="K351" s="46"/>
    </row>
    <row r="352" spans="1:11" s="36" customFormat="1" ht="28.5" x14ac:dyDescent="0.45">
      <c r="A352" s="106">
        <v>30</v>
      </c>
      <c r="B352" s="57">
        <v>45049</v>
      </c>
      <c r="C352" s="64" t="s">
        <v>701</v>
      </c>
      <c r="D352" s="59" t="s">
        <v>555</v>
      </c>
      <c r="E352" s="59">
        <v>0</v>
      </c>
      <c r="F352" s="66"/>
      <c r="G352" s="61">
        <f t="shared" ref="G352:G353" si="141">F352*0.18</f>
        <v>0</v>
      </c>
      <c r="H352" s="61">
        <f t="shared" ref="H352:H353" si="142">E352*F352*0.18</f>
        <v>0</v>
      </c>
      <c r="I352" s="62">
        <f t="shared" si="106"/>
        <v>0</v>
      </c>
      <c r="J352" s="63">
        <f t="shared" si="123"/>
        <v>0</v>
      </c>
      <c r="K352" s="46"/>
    </row>
    <row r="353" spans="1:11" s="36" customFormat="1" ht="28.5" x14ac:dyDescent="0.45">
      <c r="A353" s="106">
        <v>10</v>
      </c>
      <c r="B353" s="57">
        <v>45063</v>
      </c>
      <c r="C353" s="64" t="s">
        <v>711</v>
      </c>
      <c r="D353" s="59" t="s">
        <v>555</v>
      </c>
      <c r="E353" s="59">
        <v>161</v>
      </c>
      <c r="F353" s="66">
        <v>1145</v>
      </c>
      <c r="G353" s="61">
        <f t="shared" si="141"/>
        <v>206.1</v>
      </c>
      <c r="H353" s="61">
        <f t="shared" si="142"/>
        <v>33182.1</v>
      </c>
      <c r="I353" s="62">
        <f t="shared" si="106"/>
        <v>184345</v>
      </c>
      <c r="J353" s="63">
        <f t="shared" si="123"/>
        <v>217527.1</v>
      </c>
      <c r="K353" s="46">
        <v>-2</v>
      </c>
    </row>
    <row r="354" spans="1:11" ht="28.5" x14ac:dyDescent="0.45">
      <c r="A354" s="106">
        <v>238</v>
      </c>
      <c r="B354" s="57">
        <v>44564</v>
      </c>
      <c r="C354" s="64" t="s">
        <v>452</v>
      </c>
      <c r="D354" s="59" t="s">
        <v>572</v>
      </c>
      <c r="E354" s="60">
        <v>0</v>
      </c>
      <c r="F354" s="61">
        <v>991.2</v>
      </c>
      <c r="G354" s="61">
        <f t="shared" si="138"/>
        <v>158.59200000000001</v>
      </c>
      <c r="H354" s="61">
        <f t="shared" si="125"/>
        <v>0</v>
      </c>
      <c r="I354" s="62">
        <f t="shared" si="106"/>
        <v>0</v>
      </c>
      <c r="J354" s="63">
        <f t="shared" si="123"/>
        <v>0</v>
      </c>
      <c r="K354" s="46"/>
    </row>
    <row r="355" spans="1:11" s="36" customFormat="1" ht="28.5" x14ac:dyDescent="0.45">
      <c r="A355" s="106">
        <v>25</v>
      </c>
      <c r="B355" s="57">
        <v>44798</v>
      </c>
      <c r="C355" s="64" t="s">
        <v>571</v>
      </c>
      <c r="D355" s="59" t="s">
        <v>2</v>
      </c>
      <c r="E355" s="60">
        <v>0</v>
      </c>
      <c r="F355" s="61">
        <v>991.2</v>
      </c>
      <c r="G355" s="61">
        <f t="shared" si="138"/>
        <v>158.59200000000001</v>
      </c>
      <c r="H355" s="61">
        <f t="shared" si="125"/>
        <v>0</v>
      </c>
      <c r="I355" s="62">
        <f t="shared" si="106"/>
        <v>0</v>
      </c>
      <c r="J355" s="63">
        <f t="shared" si="123"/>
        <v>0</v>
      </c>
      <c r="K355" s="46"/>
    </row>
    <row r="356" spans="1:11" s="36" customFormat="1" ht="28.5" x14ac:dyDescent="0.45">
      <c r="A356" s="106">
        <v>1</v>
      </c>
      <c r="B356" s="57">
        <v>44993</v>
      </c>
      <c r="C356" s="64" t="s">
        <v>688</v>
      </c>
      <c r="D356" s="59" t="s">
        <v>2</v>
      </c>
      <c r="E356" s="60">
        <v>0</v>
      </c>
      <c r="F356" s="61"/>
      <c r="G356" s="61">
        <f t="shared" si="138"/>
        <v>0</v>
      </c>
      <c r="H356" s="61">
        <f t="shared" si="125"/>
        <v>0</v>
      </c>
      <c r="I356" s="62">
        <f t="shared" si="106"/>
        <v>0</v>
      </c>
      <c r="J356" s="63">
        <f t="shared" si="123"/>
        <v>0</v>
      </c>
      <c r="K356" s="46"/>
    </row>
    <row r="357" spans="1:11" s="36" customFormat="1" ht="28.5" x14ac:dyDescent="0.45">
      <c r="A357" s="106">
        <v>20</v>
      </c>
      <c r="B357" s="57">
        <v>45058</v>
      </c>
      <c r="C357" s="64" t="s">
        <v>571</v>
      </c>
      <c r="D357" s="59" t="s">
        <v>555</v>
      </c>
      <c r="E357" s="60">
        <v>66</v>
      </c>
      <c r="F357" s="61">
        <v>1235</v>
      </c>
      <c r="G357" s="61">
        <f t="shared" si="138"/>
        <v>197.6</v>
      </c>
      <c r="H357" s="61">
        <f>E357*F357*0.18</f>
        <v>14671.8</v>
      </c>
      <c r="I357" s="62">
        <f t="shared" ref="I357" si="143">E357*F357</f>
        <v>81510</v>
      </c>
      <c r="J357" s="63">
        <f>H357+I357</f>
        <v>96181.8</v>
      </c>
      <c r="K357" s="46">
        <v>-1</v>
      </c>
    </row>
    <row r="358" spans="1:11" ht="28.5" x14ac:dyDescent="0.45">
      <c r="A358" s="106">
        <v>150</v>
      </c>
      <c r="B358" s="57">
        <v>42730</v>
      </c>
      <c r="C358" s="58" t="s">
        <v>22</v>
      </c>
      <c r="D358" s="59" t="s">
        <v>2</v>
      </c>
      <c r="E358" s="59">
        <v>0</v>
      </c>
      <c r="F358" s="66">
        <v>245</v>
      </c>
      <c r="G358" s="61">
        <f t="shared" si="138"/>
        <v>39.200000000000003</v>
      </c>
      <c r="H358" s="61">
        <f t="shared" si="125"/>
        <v>0</v>
      </c>
      <c r="I358" s="62">
        <f t="shared" ref="I358:I448" si="144">E358*F358</f>
        <v>0</v>
      </c>
      <c r="J358" s="63">
        <f t="shared" si="123"/>
        <v>0</v>
      </c>
      <c r="K358" s="46"/>
    </row>
    <row r="359" spans="1:11" ht="28.5" x14ac:dyDescent="0.45">
      <c r="A359" s="106">
        <v>0</v>
      </c>
      <c r="B359" s="57">
        <v>44442</v>
      </c>
      <c r="C359" s="58" t="s">
        <v>394</v>
      </c>
      <c r="D359" s="59" t="s">
        <v>592</v>
      </c>
      <c r="E359" s="59">
        <v>0</v>
      </c>
      <c r="F359" s="66">
        <v>0</v>
      </c>
      <c r="G359" s="61">
        <f t="shared" si="138"/>
        <v>0</v>
      </c>
      <c r="H359" s="61">
        <f t="shared" si="125"/>
        <v>0</v>
      </c>
      <c r="I359" s="62">
        <f t="shared" si="144"/>
        <v>0</v>
      </c>
      <c r="J359" s="63">
        <f t="shared" si="123"/>
        <v>0</v>
      </c>
      <c r="K359" s="46"/>
    </row>
    <row r="360" spans="1:11" ht="28.5" x14ac:dyDescent="0.45">
      <c r="A360" s="106">
        <v>0</v>
      </c>
      <c r="B360" s="57">
        <v>43462</v>
      </c>
      <c r="C360" s="58" t="s">
        <v>340</v>
      </c>
      <c r="D360" s="59" t="s">
        <v>592</v>
      </c>
      <c r="E360" s="59">
        <v>3</v>
      </c>
      <c r="F360" s="66">
        <v>743.4</v>
      </c>
      <c r="G360" s="61">
        <f t="shared" si="138"/>
        <v>118.944</v>
      </c>
      <c r="H360" s="61">
        <f t="shared" si="125"/>
        <v>356.83199999999999</v>
      </c>
      <c r="I360" s="62">
        <f t="shared" si="144"/>
        <v>2230.1999999999998</v>
      </c>
      <c r="J360" s="63">
        <f>H360+I360</f>
        <v>2587.0319999999997</v>
      </c>
      <c r="K360" s="46"/>
    </row>
    <row r="361" spans="1:11" ht="28.5" x14ac:dyDescent="0.45">
      <c r="A361" s="106">
        <v>0</v>
      </c>
      <c r="B361" s="57">
        <v>44188</v>
      </c>
      <c r="C361" s="64" t="s">
        <v>164</v>
      </c>
      <c r="D361" s="59" t="s">
        <v>592</v>
      </c>
      <c r="E361" s="59">
        <v>14</v>
      </c>
      <c r="F361" s="66">
        <v>639</v>
      </c>
      <c r="G361" s="61">
        <f t="shared" si="138"/>
        <v>102.24000000000001</v>
      </c>
      <c r="H361" s="61">
        <f t="shared" si="125"/>
        <v>1431.3600000000001</v>
      </c>
      <c r="I361" s="62">
        <f t="shared" si="144"/>
        <v>8946</v>
      </c>
      <c r="J361" s="63">
        <f t="shared" si="123"/>
        <v>10377.36</v>
      </c>
      <c r="K361" s="46"/>
    </row>
    <row r="362" spans="1:11" ht="28.5" x14ac:dyDescent="0.45">
      <c r="A362" s="106">
        <v>0</v>
      </c>
      <c r="B362" s="57">
        <v>44442</v>
      </c>
      <c r="C362" s="64" t="s">
        <v>550</v>
      </c>
      <c r="D362" s="59" t="s">
        <v>592</v>
      </c>
      <c r="E362" s="59">
        <v>0</v>
      </c>
      <c r="F362" s="66">
        <v>0</v>
      </c>
      <c r="G362" s="61">
        <f t="shared" si="138"/>
        <v>0</v>
      </c>
      <c r="H362" s="61">
        <f t="shared" si="125"/>
        <v>0</v>
      </c>
      <c r="I362" s="62">
        <f t="shared" si="144"/>
        <v>0</v>
      </c>
      <c r="J362" s="63">
        <f t="shared" si="123"/>
        <v>0</v>
      </c>
      <c r="K362" s="46"/>
    </row>
    <row r="363" spans="1:11" ht="28.5" x14ac:dyDescent="0.45">
      <c r="A363" s="106">
        <v>0</v>
      </c>
      <c r="B363" s="57">
        <v>44188</v>
      </c>
      <c r="C363" s="64" t="s">
        <v>174</v>
      </c>
      <c r="D363" s="59" t="s">
        <v>592</v>
      </c>
      <c r="E363" s="59">
        <v>22</v>
      </c>
      <c r="F363" s="66">
        <v>639</v>
      </c>
      <c r="G363" s="61">
        <f t="shared" si="138"/>
        <v>102.24000000000001</v>
      </c>
      <c r="H363" s="61">
        <f t="shared" si="125"/>
        <v>2249.2800000000002</v>
      </c>
      <c r="I363" s="62">
        <f t="shared" si="144"/>
        <v>14058</v>
      </c>
      <c r="J363" s="63">
        <f t="shared" si="123"/>
        <v>16307.28</v>
      </c>
      <c r="K363" s="46"/>
    </row>
    <row r="364" spans="1:11" ht="28.5" x14ac:dyDescent="0.45">
      <c r="A364" s="106">
        <v>0</v>
      </c>
      <c r="B364" s="57">
        <v>44442</v>
      </c>
      <c r="C364" s="64" t="s">
        <v>393</v>
      </c>
      <c r="D364" s="59" t="s">
        <v>28</v>
      </c>
      <c r="E364" s="59">
        <v>0</v>
      </c>
      <c r="F364" s="66">
        <v>0</v>
      </c>
      <c r="G364" s="61">
        <f t="shared" si="138"/>
        <v>0</v>
      </c>
      <c r="H364" s="61">
        <f t="shared" si="125"/>
        <v>0</v>
      </c>
      <c r="I364" s="62">
        <f t="shared" si="144"/>
        <v>0</v>
      </c>
      <c r="J364" s="63">
        <f t="shared" si="123"/>
        <v>0</v>
      </c>
      <c r="K364" s="46"/>
    </row>
    <row r="365" spans="1:11" ht="28.5" x14ac:dyDescent="0.45">
      <c r="A365" s="106">
        <v>0</v>
      </c>
      <c r="B365" s="57">
        <v>43709</v>
      </c>
      <c r="C365" s="64" t="s">
        <v>27</v>
      </c>
      <c r="D365" s="59" t="s">
        <v>28</v>
      </c>
      <c r="E365" s="59">
        <v>0</v>
      </c>
      <c r="F365" s="66">
        <v>37</v>
      </c>
      <c r="G365" s="61">
        <f t="shared" si="138"/>
        <v>5.92</v>
      </c>
      <c r="H365" s="61">
        <f t="shared" si="125"/>
        <v>0</v>
      </c>
      <c r="I365" s="62">
        <f t="shared" si="144"/>
        <v>0</v>
      </c>
      <c r="J365" s="63">
        <f t="shared" si="123"/>
        <v>0</v>
      </c>
      <c r="K365" s="46"/>
    </row>
    <row r="366" spans="1:11" ht="28.5" x14ac:dyDescent="0.45">
      <c r="A366" s="106">
        <v>0</v>
      </c>
      <c r="B366" s="57">
        <v>40057</v>
      </c>
      <c r="C366" s="64" t="s">
        <v>29</v>
      </c>
      <c r="D366" s="59" t="s">
        <v>592</v>
      </c>
      <c r="E366" s="59">
        <v>0</v>
      </c>
      <c r="F366" s="66">
        <v>37</v>
      </c>
      <c r="G366" s="61">
        <f t="shared" si="138"/>
        <v>5.92</v>
      </c>
      <c r="H366" s="61">
        <f t="shared" si="125"/>
        <v>0</v>
      </c>
      <c r="I366" s="62">
        <f t="shared" si="144"/>
        <v>0</v>
      </c>
      <c r="J366" s="63">
        <f t="shared" si="123"/>
        <v>0</v>
      </c>
      <c r="K366" s="46"/>
    </row>
    <row r="367" spans="1:11" s="36" customFormat="1" ht="28.5" x14ac:dyDescent="0.45">
      <c r="A367" s="106">
        <v>0</v>
      </c>
      <c r="B367" s="57">
        <v>44861</v>
      </c>
      <c r="C367" s="64" t="s">
        <v>596</v>
      </c>
      <c r="D367" s="59" t="s">
        <v>592</v>
      </c>
      <c r="E367" s="59">
        <v>6</v>
      </c>
      <c r="F367" s="66">
        <v>0</v>
      </c>
      <c r="G367" s="61">
        <f t="shared" si="138"/>
        <v>0</v>
      </c>
      <c r="H367" s="61">
        <f t="shared" si="125"/>
        <v>0</v>
      </c>
      <c r="I367" s="62">
        <f t="shared" si="144"/>
        <v>0</v>
      </c>
      <c r="J367" s="63">
        <f t="shared" si="123"/>
        <v>0</v>
      </c>
      <c r="K367" s="46"/>
    </row>
    <row r="368" spans="1:11" ht="28.5" x14ac:dyDescent="0.45">
      <c r="A368" s="106"/>
      <c r="B368" s="57">
        <v>43676</v>
      </c>
      <c r="C368" s="64" t="s">
        <v>453</v>
      </c>
      <c r="D368" s="59" t="s">
        <v>592</v>
      </c>
      <c r="E368" s="59">
        <v>0</v>
      </c>
      <c r="F368" s="66">
        <v>15884</v>
      </c>
      <c r="G368" s="61">
        <f t="shared" si="138"/>
        <v>2541.44</v>
      </c>
      <c r="H368" s="61">
        <f t="shared" si="125"/>
        <v>0</v>
      </c>
      <c r="I368" s="62">
        <f t="shared" si="144"/>
        <v>0</v>
      </c>
      <c r="J368" s="63">
        <f t="shared" si="123"/>
        <v>0</v>
      </c>
      <c r="K368" s="46"/>
    </row>
    <row r="369" spans="1:13" s="36" customFormat="1" ht="28.5" x14ac:dyDescent="0.45">
      <c r="A369" s="106">
        <v>0</v>
      </c>
      <c r="B369" s="57">
        <v>43676</v>
      </c>
      <c r="C369" s="64" t="s">
        <v>678</v>
      </c>
      <c r="D369" s="59" t="s">
        <v>592</v>
      </c>
      <c r="E369" s="59">
        <v>1</v>
      </c>
      <c r="F369" s="66"/>
      <c r="G369" s="61"/>
      <c r="H369" s="61"/>
      <c r="I369" s="62"/>
      <c r="J369" s="63"/>
      <c r="K369" s="46"/>
    </row>
    <row r="370" spans="1:13" ht="28.5" x14ac:dyDescent="0.45">
      <c r="A370" s="106"/>
      <c r="B370" s="57">
        <v>44544</v>
      </c>
      <c r="C370" s="64" t="s">
        <v>672</v>
      </c>
      <c r="D370" s="59" t="s">
        <v>592</v>
      </c>
      <c r="E370" s="59">
        <v>0</v>
      </c>
      <c r="F370" s="66">
        <v>3484.5</v>
      </c>
      <c r="G370" s="61">
        <f t="shared" si="138"/>
        <v>557.52</v>
      </c>
      <c r="H370" s="61">
        <f t="shared" si="125"/>
        <v>0</v>
      </c>
      <c r="I370" s="62">
        <f t="shared" si="144"/>
        <v>0</v>
      </c>
      <c r="J370" s="63">
        <f t="shared" si="123"/>
        <v>0</v>
      </c>
      <c r="K370" s="46"/>
    </row>
    <row r="371" spans="1:13" s="36" customFormat="1" ht="28.5" x14ac:dyDescent="0.45">
      <c r="A371" s="106">
        <v>0</v>
      </c>
      <c r="B371" s="57">
        <v>45057</v>
      </c>
      <c r="C371" s="64" t="s">
        <v>708</v>
      </c>
      <c r="D371" s="59" t="s">
        <v>592</v>
      </c>
      <c r="E371" s="59">
        <v>6</v>
      </c>
      <c r="F371" s="66"/>
      <c r="G371" s="61"/>
      <c r="H371" s="61"/>
      <c r="I371" s="62"/>
      <c r="J371" s="63"/>
      <c r="K371" s="46"/>
    </row>
    <row r="372" spans="1:13" ht="28.5" x14ac:dyDescent="0.45">
      <c r="A372" s="106">
        <v>6</v>
      </c>
      <c r="B372" s="57">
        <v>44544</v>
      </c>
      <c r="C372" s="64" t="s">
        <v>673</v>
      </c>
      <c r="D372" s="59" t="s">
        <v>28</v>
      </c>
      <c r="E372" s="59">
        <v>0</v>
      </c>
      <c r="F372" s="66">
        <v>2147.6</v>
      </c>
      <c r="G372" s="61">
        <f t="shared" si="138"/>
        <v>343.61599999999999</v>
      </c>
      <c r="H372" s="61">
        <f t="shared" si="125"/>
        <v>0</v>
      </c>
      <c r="I372" s="62">
        <f t="shared" si="144"/>
        <v>0</v>
      </c>
      <c r="J372" s="63">
        <f t="shared" si="123"/>
        <v>0</v>
      </c>
      <c r="K372" s="46"/>
    </row>
    <row r="373" spans="1:13" s="36" customFormat="1" ht="28.5" x14ac:dyDescent="0.45">
      <c r="A373" s="106">
        <v>0</v>
      </c>
      <c r="B373" s="57">
        <v>45057</v>
      </c>
      <c r="C373" s="64" t="s">
        <v>707</v>
      </c>
      <c r="D373" s="59" t="s">
        <v>24</v>
      </c>
      <c r="E373" s="59">
        <v>4</v>
      </c>
      <c r="F373" s="66"/>
      <c r="G373" s="61"/>
      <c r="H373" s="61"/>
      <c r="I373" s="62"/>
      <c r="J373" s="63"/>
      <c r="K373" s="46"/>
    </row>
    <row r="374" spans="1:13" ht="28.5" x14ac:dyDescent="0.45">
      <c r="A374" s="106">
        <v>4</v>
      </c>
      <c r="B374" s="57">
        <v>41795</v>
      </c>
      <c r="C374" s="64" t="s">
        <v>168</v>
      </c>
      <c r="D374" s="59" t="s">
        <v>28</v>
      </c>
      <c r="E374" s="59">
        <v>0</v>
      </c>
      <c r="F374" s="66">
        <v>37.5</v>
      </c>
      <c r="G374" s="61">
        <f t="shared" si="138"/>
        <v>6</v>
      </c>
      <c r="H374" s="61">
        <f t="shared" si="125"/>
        <v>0</v>
      </c>
      <c r="I374" s="62">
        <f t="shared" si="144"/>
        <v>0</v>
      </c>
      <c r="J374" s="63">
        <f t="shared" si="123"/>
        <v>0</v>
      </c>
      <c r="K374" s="46"/>
    </row>
    <row r="375" spans="1:13" ht="28.5" x14ac:dyDescent="0.45">
      <c r="A375" s="106">
        <v>0</v>
      </c>
      <c r="B375" s="57">
        <v>44442</v>
      </c>
      <c r="C375" s="64" t="s">
        <v>512</v>
      </c>
      <c r="D375" s="59" t="s">
        <v>28</v>
      </c>
      <c r="E375" s="59">
        <v>0</v>
      </c>
      <c r="F375" s="66">
        <v>0</v>
      </c>
      <c r="G375" s="61">
        <f t="shared" si="138"/>
        <v>0</v>
      </c>
      <c r="H375" s="61">
        <f t="shared" si="125"/>
        <v>0</v>
      </c>
      <c r="I375" s="62">
        <f t="shared" si="144"/>
        <v>0</v>
      </c>
      <c r="J375" s="63">
        <f t="shared" si="123"/>
        <v>0</v>
      </c>
      <c r="K375" s="46"/>
    </row>
    <row r="376" spans="1:13" ht="28.5" x14ac:dyDescent="0.45">
      <c r="A376" s="106">
        <v>0</v>
      </c>
      <c r="B376" s="57">
        <v>41795</v>
      </c>
      <c r="C376" s="64" t="s">
        <v>545</v>
      </c>
      <c r="D376" s="59" t="s">
        <v>592</v>
      </c>
      <c r="E376" s="59">
        <v>0</v>
      </c>
      <c r="F376" s="66">
        <v>29</v>
      </c>
      <c r="G376" s="61">
        <f t="shared" si="138"/>
        <v>4.6399999999999997</v>
      </c>
      <c r="H376" s="61">
        <f t="shared" si="125"/>
        <v>0</v>
      </c>
      <c r="I376" s="62">
        <f t="shared" si="144"/>
        <v>0</v>
      </c>
      <c r="J376" s="63">
        <f t="shared" si="123"/>
        <v>0</v>
      </c>
      <c r="K376" s="46"/>
      <c r="L376" s="118"/>
      <c r="M376" s="117"/>
    </row>
    <row r="377" spans="1:13" ht="28.5" x14ac:dyDescent="0.45">
      <c r="A377" s="106">
        <v>0</v>
      </c>
      <c r="B377" s="57">
        <v>40057</v>
      </c>
      <c r="C377" s="64" t="s">
        <v>159</v>
      </c>
      <c r="D377" s="59" t="s">
        <v>28</v>
      </c>
      <c r="E377" s="59">
        <v>0</v>
      </c>
      <c r="F377" s="66">
        <v>29</v>
      </c>
      <c r="G377" s="61">
        <f t="shared" si="138"/>
        <v>4.6399999999999997</v>
      </c>
      <c r="H377" s="61">
        <f t="shared" si="125"/>
        <v>0</v>
      </c>
      <c r="I377" s="62">
        <f t="shared" si="144"/>
        <v>0</v>
      </c>
      <c r="J377" s="63">
        <f t="shared" si="123"/>
        <v>0</v>
      </c>
      <c r="K377" s="46"/>
    </row>
    <row r="378" spans="1:13" ht="28.5" x14ac:dyDescent="0.45">
      <c r="A378" s="106">
        <v>0</v>
      </c>
      <c r="B378" s="57">
        <v>43462</v>
      </c>
      <c r="C378" s="96" t="s">
        <v>180</v>
      </c>
      <c r="D378" s="59" t="s">
        <v>592</v>
      </c>
      <c r="E378" s="59">
        <v>0</v>
      </c>
      <c r="F378" s="66">
        <v>5404.25</v>
      </c>
      <c r="G378" s="61">
        <f t="shared" si="138"/>
        <v>864.68000000000006</v>
      </c>
      <c r="H378" s="61">
        <f t="shared" si="125"/>
        <v>0</v>
      </c>
      <c r="I378" s="62">
        <f t="shared" si="144"/>
        <v>0</v>
      </c>
      <c r="J378" s="63">
        <f t="shared" si="123"/>
        <v>0</v>
      </c>
      <c r="K378" s="46"/>
    </row>
    <row r="379" spans="1:13" ht="28.5" x14ac:dyDescent="0.45">
      <c r="A379" s="106">
        <v>0</v>
      </c>
      <c r="B379" s="57">
        <v>42181</v>
      </c>
      <c r="C379" s="64" t="s">
        <v>160</v>
      </c>
      <c r="D379" s="59" t="s">
        <v>592</v>
      </c>
      <c r="E379" s="59">
        <v>0</v>
      </c>
      <c r="F379" s="66">
        <v>4312.5</v>
      </c>
      <c r="G379" s="61">
        <f t="shared" si="138"/>
        <v>690</v>
      </c>
      <c r="H379" s="61">
        <f t="shared" si="125"/>
        <v>0</v>
      </c>
      <c r="I379" s="62">
        <f t="shared" si="144"/>
        <v>0</v>
      </c>
      <c r="J379" s="63">
        <f t="shared" si="123"/>
        <v>0</v>
      </c>
      <c r="K379" s="46"/>
    </row>
    <row r="380" spans="1:13" ht="28.5" x14ac:dyDescent="0.45">
      <c r="A380" s="106">
        <v>0</v>
      </c>
      <c r="B380" s="57">
        <v>40057</v>
      </c>
      <c r="C380" s="64" t="s">
        <v>30</v>
      </c>
      <c r="D380" s="59" t="s">
        <v>28</v>
      </c>
      <c r="E380" s="59">
        <v>0</v>
      </c>
      <c r="F380" s="66">
        <v>14</v>
      </c>
      <c r="G380" s="61">
        <f t="shared" si="138"/>
        <v>2.2400000000000002</v>
      </c>
      <c r="H380" s="61">
        <f t="shared" si="125"/>
        <v>0</v>
      </c>
      <c r="I380" s="62">
        <f t="shared" si="144"/>
        <v>0</v>
      </c>
      <c r="J380" s="63">
        <f t="shared" si="123"/>
        <v>0</v>
      </c>
      <c r="K380" s="46"/>
    </row>
    <row r="381" spans="1:13" ht="28.5" x14ac:dyDescent="0.45">
      <c r="A381" s="106">
        <v>0</v>
      </c>
      <c r="B381" s="57">
        <v>42979</v>
      </c>
      <c r="C381" s="64" t="s">
        <v>561</v>
      </c>
      <c r="D381" s="59" t="s">
        <v>592</v>
      </c>
      <c r="E381" s="59">
        <v>0</v>
      </c>
      <c r="F381" s="66">
        <v>4588.5</v>
      </c>
      <c r="G381" s="61">
        <f t="shared" si="138"/>
        <v>734.16</v>
      </c>
      <c r="H381" s="61">
        <f>E381*F381*0.18</f>
        <v>0</v>
      </c>
      <c r="I381" s="62">
        <f t="shared" si="144"/>
        <v>0</v>
      </c>
      <c r="J381" s="63">
        <f t="shared" si="123"/>
        <v>0</v>
      </c>
      <c r="K381" s="46"/>
    </row>
    <row r="382" spans="1:13" ht="28.5" x14ac:dyDescent="0.45">
      <c r="A382" s="106">
        <v>0</v>
      </c>
      <c r="B382" s="57">
        <v>44442</v>
      </c>
      <c r="C382" s="64" t="s">
        <v>391</v>
      </c>
      <c r="D382" s="59" t="s">
        <v>592</v>
      </c>
      <c r="E382" s="59">
        <v>0</v>
      </c>
      <c r="F382" s="66">
        <v>0</v>
      </c>
      <c r="G382" s="61">
        <f t="shared" si="138"/>
        <v>0</v>
      </c>
      <c r="H382" s="61">
        <f>E382*F382*0.16</f>
        <v>0</v>
      </c>
      <c r="I382" s="62">
        <f t="shared" si="144"/>
        <v>0</v>
      </c>
      <c r="J382" s="63">
        <f t="shared" si="123"/>
        <v>0</v>
      </c>
      <c r="K382" s="46"/>
    </row>
    <row r="383" spans="1:13" ht="28.5" x14ac:dyDescent="0.45">
      <c r="A383" s="106">
        <v>0</v>
      </c>
      <c r="B383" s="57">
        <v>43735</v>
      </c>
      <c r="C383" s="64" t="s">
        <v>705</v>
      </c>
      <c r="D383" s="59" t="s">
        <v>592</v>
      </c>
      <c r="E383" s="59">
        <v>0</v>
      </c>
      <c r="F383" s="66">
        <v>6018</v>
      </c>
      <c r="G383" s="61">
        <f t="shared" si="138"/>
        <v>962.88</v>
      </c>
      <c r="H383" s="61">
        <f>E383*F383*0.16</f>
        <v>0</v>
      </c>
      <c r="I383" s="62">
        <f t="shared" si="144"/>
        <v>0</v>
      </c>
      <c r="J383" s="63">
        <f t="shared" si="123"/>
        <v>0</v>
      </c>
      <c r="K383" s="46" t="s">
        <v>570</v>
      </c>
    </row>
    <row r="384" spans="1:13" s="36" customFormat="1" ht="28.5" x14ac:dyDescent="0.45">
      <c r="A384" s="106">
        <v>0</v>
      </c>
      <c r="B384" s="57">
        <v>44841</v>
      </c>
      <c r="C384" s="64" t="s">
        <v>594</v>
      </c>
      <c r="D384" s="59" t="s">
        <v>592</v>
      </c>
      <c r="E384" s="59">
        <v>6</v>
      </c>
      <c r="F384" s="66">
        <v>0</v>
      </c>
      <c r="G384" s="61">
        <f t="shared" si="138"/>
        <v>0</v>
      </c>
      <c r="H384" s="61">
        <f>E384*F384*0.16</f>
        <v>0</v>
      </c>
      <c r="I384" s="62">
        <f t="shared" si="144"/>
        <v>0</v>
      </c>
      <c r="J384" s="63">
        <f t="shared" si="123"/>
        <v>0</v>
      </c>
      <c r="K384" s="46"/>
    </row>
    <row r="385" spans="1:11" s="36" customFormat="1" ht="28.5" x14ac:dyDescent="0.45">
      <c r="A385" s="106">
        <v>26</v>
      </c>
      <c r="B385" s="57">
        <v>44784</v>
      </c>
      <c r="C385" s="64" t="s">
        <v>543</v>
      </c>
      <c r="D385" s="59" t="s">
        <v>592</v>
      </c>
      <c r="E385" s="59">
        <v>0</v>
      </c>
      <c r="F385" s="66">
        <v>0</v>
      </c>
      <c r="G385" s="61">
        <f t="shared" si="138"/>
        <v>0</v>
      </c>
      <c r="H385" s="61">
        <f>E385*F385*0.16</f>
        <v>0</v>
      </c>
      <c r="I385" s="62">
        <f t="shared" si="144"/>
        <v>0</v>
      </c>
      <c r="J385" s="63">
        <f t="shared" si="123"/>
        <v>0</v>
      </c>
      <c r="K385" s="46"/>
    </row>
    <row r="386" spans="1:11" ht="28.5" x14ac:dyDescent="0.45">
      <c r="A386" s="106">
        <v>2</v>
      </c>
      <c r="B386" s="57">
        <v>44564</v>
      </c>
      <c r="C386" s="64" t="s">
        <v>321</v>
      </c>
      <c r="D386" s="59" t="s">
        <v>2</v>
      </c>
      <c r="E386" s="59">
        <v>0</v>
      </c>
      <c r="F386" s="61">
        <v>705.64</v>
      </c>
      <c r="G386" s="61">
        <f t="shared" si="138"/>
        <v>112.9024</v>
      </c>
      <c r="H386" s="61">
        <f t="shared" ref="H386:H388" si="145">E386*F386*0.16</f>
        <v>0</v>
      </c>
      <c r="I386" s="62">
        <f t="shared" si="144"/>
        <v>0</v>
      </c>
      <c r="J386" s="63">
        <f t="shared" si="123"/>
        <v>0</v>
      </c>
      <c r="K386" s="46"/>
    </row>
    <row r="387" spans="1:11" s="40" customFormat="1" ht="28.5" x14ac:dyDescent="0.45">
      <c r="A387" s="106">
        <v>45</v>
      </c>
      <c r="B387" s="72">
        <v>44909</v>
      </c>
      <c r="C387" s="78" t="s">
        <v>321</v>
      </c>
      <c r="D387" s="74" t="s">
        <v>2</v>
      </c>
      <c r="E387" s="74">
        <v>0</v>
      </c>
      <c r="F387" s="75">
        <v>1850</v>
      </c>
      <c r="G387" s="75">
        <f t="shared" si="138"/>
        <v>296</v>
      </c>
      <c r="H387" s="75">
        <f>E387*F387*0.18</f>
        <v>0</v>
      </c>
      <c r="I387" s="76">
        <f t="shared" si="144"/>
        <v>0</v>
      </c>
      <c r="J387" s="120">
        <f t="shared" si="123"/>
        <v>0</v>
      </c>
      <c r="K387" s="77"/>
    </row>
    <row r="388" spans="1:11" ht="28.5" x14ac:dyDescent="0.45">
      <c r="A388" s="111">
        <v>25</v>
      </c>
      <c r="B388" s="57">
        <v>44334</v>
      </c>
      <c r="C388" s="58" t="s">
        <v>108</v>
      </c>
      <c r="D388" s="74" t="s">
        <v>0</v>
      </c>
      <c r="E388" s="60">
        <v>0</v>
      </c>
      <c r="F388" s="61">
        <v>168.41</v>
      </c>
      <c r="G388" s="61">
        <f t="shared" si="138"/>
        <v>26.945599999999999</v>
      </c>
      <c r="H388" s="61">
        <f t="shared" si="145"/>
        <v>0</v>
      </c>
      <c r="I388" s="62">
        <f t="shared" si="144"/>
        <v>0</v>
      </c>
      <c r="J388" s="63">
        <f t="shared" si="123"/>
        <v>0</v>
      </c>
      <c r="K388" s="46"/>
    </row>
    <row r="389" spans="1:11" s="36" customFormat="1" ht="28.5" x14ac:dyDescent="0.45">
      <c r="A389" s="106">
        <v>0</v>
      </c>
      <c r="B389" s="57">
        <v>44908</v>
      </c>
      <c r="C389" s="58" t="s">
        <v>108</v>
      </c>
      <c r="D389" s="74" t="s">
        <v>0</v>
      </c>
      <c r="E389" s="60">
        <v>0</v>
      </c>
      <c r="F389" s="61">
        <v>152.15</v>
      </c>
      <c r="G389" s="61">
        <f t="shared" si="138"/>
        <v>24.344000000000001</v>
      </c>
      <c r="H389" s="61">
        <f>E389*F389*0.16</f>
        <v>0</v>
      </c>
      <c r="I389" s="62">
        <f t="shared" si="144"/>
        <v>0</v>
      </c>
      <c r="J389" s="63">
        <f t="shared" si="123"/>
        <v>0</v>
      </c>
      <c r="K389" s="46"/>
    </row>
    <row r="390" spans="1:11" s="36" customFormat="1" ht="28.5" x14ac:dyDescent="0.45">
      <c r="A390" s="106">
        <v>100</v>
      </c>
      <c r="B390" s="57">
        <v>45035</v>
      </c>
      <c r="C390" s="58" t="s">
        <v>108</v>
      </c>
      <c r="D390" s="74" t="s">
        <v>0</v>
      </c>
      <c r="E390" s="60">
        <v>0</v>
      </c>
      <c r="F390" s="61">
        <v>137</v>
      </c>
      <c r="G390" s="61">
        <f t="shared" si="138"/>
        <v>21.92</v>
      </c>
      <c r="H390" s="61">
        <f>E390*F390*0.16</f>
        <v>0</v>
      </c>
      <c r="I390" s="62">
        <f t="shared" si="144"/>
        <v>0</v>
      </c>
      <c r="J390" s="63">
        <f t="shared" si="123"/>
        <v>0</v>
      </c>
      <c r="K390" s="46"/>
    </row>
    <row r="391" spans="1:11" s="40" customFormat="1" ht="28.5" x14ac:dyDescent="0.45">
      <c r="A391" s="106">
        <v>150</v>
      </c>
      <c r="B391" s="72">
        <v>44753</v>
      </c>
      <c r="C391" s="73" t="s">
        <v>556</v>
      </c>
      <c r="D391" s="59" t="s">
        <v>0</v>
      </c>
      <c r="E391" s="74">
        <v>0</v>
      </c>
      <c r="F391" s="75">
        <v>65925</v>
      </c>
      <c r="G391" s="75">
        <f>0.18*F391</f>
        <v>11866.5</v>
      </c>
      <c r="H391" s="75">
        <f>E391*F391*0.18</f>
        <v>0</v>
      </c>
      <c r="I391" s="62">
        <f t="shared" si="144"/>
        <v>0</v>
      </c>
      <c r="J391" s="120">
        <f t="shared" si="123"/>
        <v>0</v>
      </c>
      <c r="K391" s="77"/>
    </row>
    <row r="392" spans="1:11" ht="28.5" x14ac:dyDescent="0.45">
      <c r="A392" s="111">
        <v>2</v>
      </c>
      <c r="B392" s="57">
        <v>43248</v>
      </c>
      <c r="C392" s="64" t="s">
        <v>123</v>
      </c>
      <c r="D392" s="59" t="s">
        <v>0</v>
      </c>
      <c r="E392" s="59">
        <v>14</v>
      </c>
      <c r="F392" s="66">
        <v>47.25</v>
      </c>
      <c r="G392" s="61">
        <f t="shared" ref="G392:G461" si="146">0.16*F392</f>
        <v>7.5600000000000005</v>
      </c>
      <c r="H392" s="61">
        <f t="shared" ref="H392:H461" si="147">E392*F392*0.16</f>
        <v>105.84</v>
      </c>
      <c r="I392" s="62">
        <f t="shared" si="144"/>
        <v>661.5</v>
      </c>
      <c r="J392" s="63">
        <f t="shared" si="123"/>
        <v>767.34</v>
      </c>
      <c r="K392" s="46"/>
    </row>
    <row r="393" spans="1:11" ht="28.5" x14ac:dyDescent="0.45">
      <c r="A393" s="106">
        <v>0</v>
      </c>
      <c r="B393" s="57">
        <v>43361</v>
      </c>
      <c r="C393" s="64" t="s">
        <v>31</v>
      </c>
      <c r="D393" s="59" t="s">
        <v>0</v>
      </c>
      <c r="E393" s="59">
        <v>24</v>
      </c>
      <c r="F393" s="66">
        <v>401.2</v>
      </c>
      <c r="G393" s="61">
        <f t="shared" si="146"/>
        <v>64.191999999999993</v>
      </c>
      <c r="H393" s="61">
        <f t="shared" si="147"/>
        <v>1540.6079999999999</v>
      </c>
      <c r="I393" s="62">
        <f t="shared" si="144"/>
        <v>9628.7999999999993</v>
      </c>
      <c r="J393" s="63">
        <f t="shared" si="123"/>
        <v>11169.407999999999</v>
      </c>
      <c r="K393" s="46"/>
    </row>
    <row r="394" spans="1:11" s="36" customFormat="1" ht="28.5" x14ac:dyDescent="0.45">
      <c r="A394" s="106">
        <v>0</v>
      </c>
      <c r="B394" s="57">
        <v>45055</v>
      </c>
      <c r="C394" s="64" t="s">
        <v>31</v>
      </c>
      <c r="D394" s="59" t="s">
        <v>0</v>
      </c>
      <c r="E394" s="59">
        <v>1</v>
      </c>
      <c r="F394" s="66">
        <v>241.52</v>
      </c>
      <c r="G394" s="61">
        <f t="shared" si="146"/>
        <v>38.6432</v>
      </c>
      <c r="H394" s="61">
        <f>E394*F394*0.18</f>
        <v>43.473599999999998</v>
      </c>
      <c r="I394" s="62">
        <f t="shared" si="144"/>
        <v>241.52</v>
      </c>
      <c r="J394" s="63">
        <f t="shared" si="123"/>
        <v>284.99360000000001</v>
      </c>
      <c r="K394" s="46"/>
    </row>
    <row r="395" spans="1:11" s="36" customFormat="1" ht="28.5" x14ac:dyDescent="0.45">
      <c r="A395" s="106">
        <v>3</v>
      </c>
      <c r="B395" s="57">
        <v>43361</v>
      </c>
      <c r="C395" s="64" t="s">
        <v>681</v>
      </c>
      <c r="D395" s="59" t="s">
        <v>82</v>
      </c>
      <c r="E395" s="59">
        <v>0</v>
      </c>
      <c r="F395" s="66"/>
      <c r="G395" s="61"/>
      <c r="H395" s="61"/>
      <c r="I395" s="62"/>
      <c r="J395" s="63"/>
      <c r="K395" s="46"/>
    </row>
    <row r="396" spans="1:11" ht="28.5" x14ac:dyDescent="0.45">
      <c r="A396" s="106"/>
      <c r="B396" s="57">
        <v>44439</v>
      </c>
      <c r="C396" s="64" t="s">
        <v>389</v>
      </c>
      <c r="D396" s="59" t="s">
        <v>0</v>
      </c>
      <c r="E396" s="59">
        <v>0</v>
      </c>
      <c r="F396" s="66">
        <v>0</v>
      </c>
      <c r="G396" s="61">
        <f t="shared" si="146"/>
        <v>0</v>
      </c>
      <c r="H396" s="61">
        <f t="shared" si="147"/>
        <v>0</v>
      </c>
      <c r="I396" s="62">
        <f t="shared" si="144"/>
        <v>0</v>
      </c>
      <c r="J396" s="63">
        <f t="shared" si="123"/>
        <v>0</v>
      </c>
      <c r="K396" s="46"/>
    </row>
    <row r="397" spans="1:11" ht="28.5" x14ac:dyDescent="0.45">
      <c r="A397" s="106">
        <v>0</v>
      </c>
      <c r="B397" s="57">
        <v>43758</v>
      </c>
      <c r="C397" s="64" t="s">
        <v>364</v>
      </c>
      <c r="D397" s="59" t="s">
        <v>0</v>
      </c>
      <c r="E397" s="59">
        <v>0</v>
      </c>
      <c r="F397" s="66">
        <v>326.27</v>
      </c>
      <c r="G397" s="138">
        <v>0</v>
      </c>
      <c r="H397" s="61">
        <f t="shared" si="147"/>
        <v>0</v>
      </c>
      <c r="I397" s="62">
        <f t="shared" si="144"/>
        <v>0</v>
      </c>
      <c r="J397" s="63">
        <f t="shared" si="123"/>
        <v>0</v>
      </c>
      <c r="K397" s="46"/>
    </row>
    <row r="398" spans="1:11" ht="28.5" x14ac:dyDescent="0.45">
      <c r="A398" s="106">
        <v>0</v>
      </c>
      <c r="B398" s="57">
        <v>44441</v>
      </c>
      <c r="C398" s="64" t="s">
        <v>593</v>
      </c>
      <c r="D398" s="59" t="s">
        <v>0</v>
      </c>
      <c r="E398" s="59">
        <v>0</v>
      </c>
      <c r="F398" s="66">
        <v>0</v>
      </c>
      <c r="G398" s="61">
        <f t="shared" si="146"/>
        <v>0</v>
      </c>
      <c r="H398" s="61">
        <f t="shared" si="147"/>
        <v>0</v>
      </c>
      <c r="I398" s="62">
        <f t="shared" si="144"/>
        <v>0</v>
      </c>
      <c r="J398" s="63">
        <f t="shared" si="123"/>
        <v>0</v>
      </c>
      <c r="K398" s="46"/>
    </row>
    <row r="399" spans="1:11" s="36" customFormat="1" ht="28.5" x14ac:dyDescent="0.45">
      <c r="A399" s="106">
        <v>0</v>
      </c>
      <c r="B399" s="57">
        <v>44880</v>
      </c>
      <c r="C399" s="64" t="s">
        <v>612</v>
      </c>
      <c r="D399" s="59" t="s">
        <v>0</v>
      </c>
      <c r="E399" s="59">
        <v>0</v>
      </c>
      <c r="F399" s="66">
        <v>35</v>
      </c>
      <c r="G399" s="61">
        <f t="shared" si="146"/>
        <v>5.6000000000000005</v>
      </c>
      <c r="H399" s="61">
        <f t="shared" si="147"/>
        <v>0</v>
      </c>
      <c r="I399" s="62">
        <f t="shared" si="144"/>
        <v>0</v>
      </c>
      <c r="J399" s="63">
        <f t="shared" si="123"/>
        <v>0</v>
      </c>
      <c r="K399" s="46"/>
    </row>
    <row r="400" spans="1:11" s="40" customFormat="1" ht="28.5" x14ac:dyDescent="0.45">
      <c r="A400" s="106">
        <v>12</v>
      </c>
      <c r="B400" s="72">
        <v>44917</v>
      </c>
      <c r="C400" s="78" t="s">
        <v>659</v>
      </c>
      <c r="D400" s="74" t="s">
        <v>96</v>
      </c>
      <c r="E400" s="74">
        <v>30</v>
      </c>
      <c r="F400" s="76">
        <v>106</v>
      </c>
      <c r="G400" s="75">
        <f>0.18*F400</f>
        <v>19.079999999999998</v>
      </c>
      <c r="H400" s="75">
        <f>E400*F400*0.18</f>
        <v>572.4</v>
      </c>
      <c r="I400" s="76">
        <f t="shared" si="144"/>
        <v>3180</v>
      </c>
      <c r="J400" s="120">
        <f t="shared" si="123"/>
        <v>3752.4</v>
      </c>
      <c r="K400" s="77"/>
    </row>
    <row r="401" spans="1:12" s="40" customFormat="1" ht="28.5" x14ac:dyDescent="0.45">
      <c r="A401" s="111">
        <v>50</v>
      </c>
      <c r="B401" s="72">
        <v>44917</v>
      </c>
      <c r="C401" s="78" t="s">
        <v>660</v>
      </c>
      <c r="D401" s="74" t="s">
        <v>0</v>
      </c>
      <c r="E401" s="74">
        <v>0</v>
      </c>
      <c r="F401" s="76">
        <v>126</v>
      </c>
      <c r="G401" s="75">
        <f>0.18*F401</f>
        <v>22.68</v>
      </c>
      <c r="H401" s="75">
        <f>E401*F401*0.18</f>
        <v>0</v>
      </c>
      <c r="I401" s="76">
        <f t="shared" si="144"/>
        <v>0</v>
      </c>
      <c r="J401" s="120">
        <f t="shared" si="123"/>
        <v>0</v>
      </c>
      <c r="K401" s="77"/>
    </row>
    <row r="402" spans="1:12" s="2" customFormat="1" ht="28.5" x14ac:dyDescent="0.45">
      <c r="A402" s="111">
        <v>12</v>
      </c>
      <c r="B402" s="57">
        <v>42590</v>
      </c>
      <c r="C402" s="64" t="s">
        <v>32</v>
      </c>
      <c r="D402" s="59" t="s">
        <v>0</v>
      </c>
      <c r="E402" s="59">
        <v>0</v>
      </c>
      <c r="F402" s="66">
        <v>20</v>
      </c>
      <c r="G402" s="61">
        <f t="shared" si="146"/>
        <v>3.2</v>
      </c>
      <c r="H402" s="61">
        <f t="shared" si="147"/>
        <v>0</v>
      </c>
      <c r="I402" s="62">
        <f t="shared" si="144"/>
        <v>0</v>
      </c>
      <c r="J402" s="63">
        <f t="shared" si="123"/>
        <v>0</v>
      </c>
      <c r="K402" s="69"/>
      <c r="L402" s="134"/>
    </row>
    <row r="403" spans="1:12" s="2" customFormat="1" ht="28.5" x14ac:dyDescent="0.45">
      <c r="A403" s="106"/>
      <c r="B403" s="57">
        <v>44914</v>
      </c>
      <c r="C403" s="64" t="s">
        <v>32</v>
      </c>
      <c r="D403" s="59" t="s">
        <v>0</v>
      </c>
      <c r="E403" s="59">
        <v>4</v>
      </c>
      <c r="F403" s="66">
        <v>35.08</v>
      </c>
      <c r="G403" s="61">
        <f>0.18*F403</f>
        <v>6.3143999999999991</v>
      </c>
      <c r="H403" s="61">
        <f>E403*F403*0.18</f>
        <v>25.257599999999996</v>
      </c>
      <c r="I403" s="62">
        <f t="shared" si="144"/>
        <v>140.32</v>
      </c>
      <c r="J403" s="63">
        <f t="shared" si="123"/>
        <v>165.57759999999999</v>
      </c>
      <c r="K403" s="69"/>
    </row>
    <row r="404" spans="1:12" s="2" customFormat="1" ht="28.5" x14ac:dyDescent="0.45">
      <c r="A404" s="106">
        <v>10</v>
      </c>
      <c r="B404" s="57">
        <v>43439</v>
      </c>
      <c r="C404" s="64" t="s">
        <v>170</v>
      </c>
      <c r="D404" s="59" t="s">
        <v>0</v>
      </c>
      <c r="E404" s="59">
        <v>0</v>
      </c>
      <c r="F404" s="66">
        <v>13</v>
      </c>
      <c r="G404" s="61">
        <f t="shared" si="146"/>
        <v>2.08</v>
      </c>
      <c r="H404" s="61">
        <f t="shared" si="147"/>
        <v>0</v>
      </c>
      <c r="I404" s="62">
        <f t="shared" si="144"/>
        <v>0</v>
      </c>
      <c r="J404" s="63">
        <f t="shared" si="123"/>
        <v>0</v>
      </c>
      <c r="K404" s="69"/>
    </row>
    <row r="405" spans="1:12" s="2" customFormat="1" ht="28.5" x14ac:dyDescent="0.45">
      <c r="A405" s="106">
        <v>0</v>
      </c>
      <c r="B405" s="57">
        <v>42929</v>
      </c>
      <c r="C405" s="58" t="s">
        <v>190</v>
      </c>
      <c r="D405" s="59" t="s">
        <v>0</v>
      </c>
      <c r="E405" s="59">
        <v>0</v>
      </c>
      <c r="F405" s="70">
        <v>80.900000000000006</v>
      </c>
      <c r="G405" s="61">
        <f t="shared" si="146"/>
        <v>12.944000000000001</v>
      </c>
      <c r="H405" s="61">
        <f t="shared" si="147"/>
        <v>0</v>
      </c>
      <c r="I405" s="62">
        <f t="shared" si="144"/>
        <v>0</v>
      </c>
      <c r="J405" s="63">
        <f t="shared" si="123"/>
        <v>0</v>
      </c>
      <c r="K405" s="69"/>
    </row>
    <row r="406" spans="1:12" s="2" customFormat="1" ht="28.5" x14ac:dyDescent="0.45">
      <c r="A406" s="106">
        <v>0</v>
      </c>
      <c r="B406" s="57">
        <v>44880</v>
      </c>
      <c r="C406" s="58" t="s">
        <v>613</v>
      </c>
      <c r="D406" s="59" t="s">
        <v>0</v>
      </c>
      <c r="E406" s="59">
        <v>0</v>
      </c>
      <c r="F406" s="70">
        <v>0</v>
      </c>
      <c r="G406" s="61">
        <f t="shared" ref="G406" si="148">0.16*F406</f>
        <v>0</v>
      </c>
      <c r="H406" s="61">
        <f t="shared" ref="H406" si="149">E406*F406*0.16</f>
        <v>0</v>
      </c>
      <c r="I406" s="62">
        <f t="shared" ref="I406" si="150">E406*F406</f>
        <v>0</v>
      </c>
      <c r="J406" s="63">
        <f t="shared" ref="J406" si="151">H406+I406</f>
        <v>0</v>
      </c>
      <c r="K406" s="69"/>
    </row>
    <row r="407" spans="1:12" s="2" customFormat="1" ht="28.5" x14ac:dyDescent="0.45">
      <c r="A407" s="106">
        <v>5</v>
      </c>
      <c r="B407" s="57">
        <v>41437</v>
      </c>
      <c r="C407" s="64" t="s">
        <v>140</v>
      </c>
      <c r="D407" s="59" t="s">
        <v>0</v>
      </c>
      <c r="E407" s="59">
        <v>4</v>
      </c>
      <c r="F407" s="66">
        <v>85</v>
      </c>
      <c r="G407" s="61">
        <f t="shared" si="146"/>
        <v>13.6</v>
      </c>
      <c r="H407" s="61">
        <f t="shared" si="147"/>
        <v>54.4</v>
      </c>
      <c r="I407" s="62">
        <f t="shared" si="144"/>
        <v>340</v>
      </c>
      <c r="J407" s="63">
        <f t="shared" si="123"/>
        <v>394.4</v>
      </c>
      <c r="K407" s="69"/>
    </row>
    <row r="408" spans="1:12" s="2" customFormat="1" ht="28.5" x14ac:dyDescent="0.45">
      <c r="A408" s="106">
        <v>0</v>
      </c>
      <c r="B408" s="57">
        <v>42474</v>
      </c>
      <c r="C408" s="64" t="s">
        <v>126</v>
      </c>
      <c r="D408" s="59" t="s">
        <v>0</v>
      </c>
      <c r="E408" s="59">
        <v>8</v>
      </c>
      <c r="F408" s="66">
        <v>89.1</v>
      </c>
      <c r="G408" s="61">
        <f t="shared" si="146"/>
        <v>14.256</v>
      </c>
      <c r="H408" s="61">
        <f t="shared" si="147"/>
        <v>114.048</v>
      </c>
      <c r="I408" s="62">
        <f t="shared" si="144"/>
        <v>712.8</v>
      </c>
      <c r="J408" s="63">
        <f t="shared" si="123"/>
        <v>826.84799999999996</v>
      </c>
      <c r="K408" s="69"/>
    </row>
    <row r="409" spans="1:12" s="2" customFormat="1" ht="28.5" x14ac:dyDescent="0.45">
      <c r="A409" s="106">
        <v>0</v>
      </c>
      <c r="B409" s="57">
        <v>44162</v>
      </c>
      <c r="C409" s="64" t="s">
        <v>326</v>
      </c>
      <c r="D409" s="59" t="s">
        <v>0</v>
      </c>
      <c r="E409" s="59">
        <v>0</v>
      </c>
      <c r="F409" s="66">
        <v>22.1</v>
      </c>
      <c r="G409" s="61">
        <f t="shared" si="146"/>
        <v>3.5360000000000005</v>
      </c>
      <c r="H409" s="61">
        <f t="shared" si="147"/>
        <v>0</v>
      </c>
      <c r="I409" s="62">
        <f t="shared" si="144"/>
        <v>0</v>
      </c>
      <c r="J409" s="63">
        <f t="shared" si="123"/>
        <v>0</v>
      </c>
      <c r="K409" s="69"/>
    </row>
    <row r="410" spans="1:12" s="2" customFormat="1" ht="28.5" x14ac:dyDescent="0.45">
      <c r="A410" s="106">
        <v>0</v>
      </c>
      <c r="B410" s="57">
        <v>43748</v>
      </c>
      <c r="C410" s="64" t="s">
        <v>489</v>
      </c>
      <c r="D410" s="59" t="s">
        <v>0</v>
      </c>
      <c r="E410" s="59">
        <v>0</v>
      </c>
      <c r="F410" s="66">
        <v>64.900000000000006</v>
      </c>
      <c r="G410" s="61">
        <f t="shared" si="146"/>
        <v>10.384</v>
      </c>
      <c r="H410" s="61">
        <f t="shared" si="147"/>
        <v>0</v>
      </c>
      <c r="I410" s="62">
        <f t="shared" si="144"/>
        <v>0</v>
      </c>
      <c r="J410" s="63">
        <f t="shared" si="123"/>
        <v>0</v>
      </c>
      <c r="K410" s="69"/>
    </row>
    <row r="411" spans="1:12" s="2" customFormat="1" ht="28.5" x14ac:dyDescent="0.45">
      <c r="A411" s="106">
        <v>0</v>
      </c>
      <c r="B411" s="57">
        <v>44917</v>
      </c>
      <c r="C411" s="64" t="s">
        <v>661</v>
      </c>
      <c r="D411" s="59" t="s">
        <v>0</v>
      </c>
      <c r="E411" s="59">
        <v>8</v>
      </c>
      <c r="F411" s="66">
        <v>74.7</v>
      </c>
      <c r="G411" s="61">
        <f>0.18*F411</f>
        <v>13.446</v>
      </c>
      <c r="H411" s="61">
        <f>E411*F411*0.18</f>
        <v>107.568</v>
      </c>
      <c r="I411" s="62">
        <f t="shared" si="144"/>
        <v>597.6</v>
      </c>
      <c r="J411" s="63">
        <f t="shared" si="123"/>
        <v>705.16800000000001</v>
      </c>
      <c r="K411" s="69"/>
    </row>
    <row r="412" spans="1:12" s="2" customFormat="1" ht="28.5" x14ac:dyDescent="0.45">
      <c r="A412" s="106">
        <v>20</v>
      </c>
      <c r="B412" s="57">
        <v>43748</v>
      </c>
      <c r="C412" s="64" t="s">
        <v>490</v>
      </c>
      <c r="D412" s="59" t="s">
        <v>0</v>
      </c>
      <c r="E412" s="59">
        <v>0</v>
      </c>
      <c r="F412" s="66">
        <v>0</v>
      </c>
      <c r="G412" s="61">
        <f t="shared" si="146"/>
        <v>0</v>
      </c>
      <c r="H412" s="61">
        <f t="shared" si="147"/>
        <v>0</v>
      </c>
      <c r="I412" s="62">
        <f t="shared" si="144"/>
        <v>0</v>
      </c>
      <c r="J412" s="63">
        <f t="shared" si="123"/>
        <v>0</v>
      </c>
      <c r="K412" s="69"/>
    </row>
    <row r="413" spans="1:12" s="2" customFormat="1" ht="28.5" x14ac:dyDescent="0.45">
      <c r="A413" s="106">
        <v>0</v>
      </c>
      <c r="B413" s="57">
        <v>44421</v>
      </c>
      <c r="C413" s="64" t="s">
        <v>386</v>
      </c>
      <c r="D413" s="59" t="s">
        <v>0</v>
      </c>
      <c r="E413" s="59">
        <v>0</v>
      </c>
      <c r="F413" s="66">
        <v>0</v>
      </c>
      <c r="G413" s="61">
        <f t="shared" si="146"/>
        <v>0</v>
      </c>
      <c r="H413" s="61">
        <f t="shared" si="147"/>
        <v>0</v>
      </c>
      <c r="I413" s="62">
        <f t="shared" si="144"/>
        <v>0</v>
      </c>
      <c r="J413" s="63">
        <f t="shared" si="123"/>
        <v>0</v>
      </c>
      <c r="K413" s="69"/>
    </row>
    <row r="414" spans="1:12" s="2" customFormat="1" ht="28.5" x14ac:dyDescent="0.45">
      <c r="A414" s="106">
        <v>0</v>
      </c>
      <c r="B414" s="57">
        <v>44162</v>
      </c>
      <c r="C414" s="64" t="s">
        <v>359</v>
      </c>
      <c r="D414" s="59" t="s">
        <v>0</v>
      </c>
      <c r="E414" s="59">
        <v>0</v>
      </c>
      <c r="F414" s="66">
        <v>22.1</v>
      </c>
      <c r="G414" s="61">
        <f t="shared" si="146"/>
        <v>3.5360000000000005</v>
      </c>
      <c r="H414" s="61">
        <f t="shared" si="147"/>
        <v>0</v>
      </c>
      <c r="I414" s="62">
        <f t="shared" si="144"/>
        <v>0</v>
      </c>
      <c r="J414" s="63">
        <f t="shared" si="123"/>
        <v>0</v>
      </c>
      <c r="K414" s="69"/>
    </row>
    <row r="415" spans="1:12" s="2" customFormat="1" ht="28.5" x14ac:dyDescent="0.45">
      <c r="A415" s="106">
        <v>0</v>
      </c>
      <c r="B415" s="57">
        <v>43798</v>
      </c>
      <c r="C415" s="58" t="s">
        <v>33</v>
      </c>
      <c r="D415" s="59" t="s">
        <v>0</v>
      </c>
      <c r="E415" s="59">
        <v>15</v>
      </c>
      <c r="F415" s="66">
        <v>944</v>
      </c>
      <c r="G415" s="61">
        <f t="shared" si="146"/>
        <v>151.04</v>
      </c>
      <c r="H415" s="61">
        <f t="shared" si="147"/>
        <v>2265.6</v>
      </c>
      <c r="I415" s="62">
        <f t="shared" si="144"/>
        <v>14160</v>
      </c>
      <c r="J415" s="63">
        <f t="shared" si="123"/>
        <v>16425.599999999999</v>
      </c>
      <c r="K415" s="69"/>
    </row>
    <row r="416" spans="1:12" s="2" customFormat="1" ht="28.5" x14ac:dyDescent="0.45">
      <c r="A416" s="106">
        <v>0</v>
      </c>
      <c r="B416" s="57">
        <v>44188</v>
      </c>
      <c r="C416" s="64" t="s">
        <v>35</v>
      </c>
      <c r="D416" s="59" t="s">
        <v>0</v>
      </c>
      <c r="E416" s="59">
        <v>0</v>
      </c>
      <c r="F416" s="66">
        <v>36.18</v>
      </c>
      <c r="G416" s="61">
        <f t="shared" si="146"/>
        <v>5.7888000000000002</v>
      </c>
      <c r="H416" s="61">
        <f t="shared" si="147"/>
        <v>0</v>
      </c>
      <c r="I416" s="62">
        <f t="shared" si="144"/>
        <v>0</v>
      </c>
      <c r="J416" s="63">
        <f t="shared" si="123"/>
        <v>0</v>
      </c>
      <c r="K416" s="69"/>
    </row>
    <row r="417" spans="1:11" s="2" customFormat="1" ht="28.5" x14ac:dyDescent="0.45">
      <c r="A417" s="106">
        <v>0</v>
      </c>
      <c r="B417" s="57">
        <v>44880</v>
      </c>
      <c r="C417" s="64" t="s">
        <v>35</v>
      </c>
      <c r="D417" s="59" t="s">
        <v>0</v>
      </c>
      <c r="E417" s="59">
        <v>0</v>
      </c>
      <c r="F417" s="66">
        <v>0</v>
      </c>
      <c r="G417" s="61">
        <f t="shared" ref="G417:G418" si="152">0.16*F417</f>
        <v>0</v>
      </c>
      <c r="H417" s="61">
        <f t="shared" ref="H417:H418" si="153">E417*F417*0.16</f>
        <v>0</v>
      </c>
      <c r="I417" s="62">
        <f t="shared" ref="I417:I418" si="154">E417*F417</f>
        <v>0</v>
      </c>
      <c r="J417" s="63">
        <f t="shared" ref="J417:J418" si="155">H417+I417</f>
        <v>0</v>
      </c>
      <c r="K417" s="69"/>
    </row>
    <row r="418" spans="1:11" s="2" customFormat="1" ht="28.5" x14ac:dyDescent="0.45">
      <c r="A418" s="106">
        <v>75</v>
      </c>
      <c r="B418" s="57">
        <v>44880</v>
      </c>
      <c r="C418" s="64" t="s">
        <v>614</v>
      </c>
      <c r="D418" s="59" t="s">
        <v>0</v>
      </c>
      <c r="E418" s="59">
        <v>0</v>
      </c>
      <c r="F418" s="66">
        <v>0</v>
      </c>
      <c r="G418" s="61">
        <f t="shared" si="152"/>
        <v>0</v>
      </c>
      <c r="H418" s="61">
        <f t="shared" si="153"/>
        <v>0</v>
      </c>
      <c r="I418" s="62">
        <f t="shared" si="154"/>
        <v>0</v>
      </c>
      <c r="J418" s="63">
        <f t="shared" si="155"/>
        <v>0</v>
      </c>
      <c r="K418" s="69"/>
    </row>
    <row r="419" spans="1:11" s="2" customFormat="1" ht="28.5" x14ac:dyDescent="0.45">
      <c r="A419" s="106">
        <v>20</v>
      </c>
      <c r="B419" s="57">
        <v>43613</v>
      </c>
      <c r="C419" s="58" t="s">
        <v>34</v>
      </c>
      <c r="D419" s="59" t="s">
        <v>0</v>
      </c>
      <c r="E419" s="59">
        <v>0</v>
      </c>
      <c r="F419" s="66">
        <v>130</v>
      </c>
      <c r="G419" s="61">
        <f t="shared" si="146"/>
        <v>20.8</v>
      </c>
      <c r="H419" s="61">
        <f t="shared" si="147"/>
        <v>0</v>
      </c>
      <c r="I419" s="62">
        <f t="shared" si="144"/>
        <v>0</v>
      </c>
      <c r="J419" s="63">
        <f t="shared" si="123"/>
        <v>0</v>
      </c>
      <c r="K419" s="69"/>
    </row>
    <row r="420" spans="1:11" s="2" customFormat="1" ht="28.5" x14ac:dyDescent="0.45">
      <c r="A420" s="106">
        <v>0</v>
      </c>
      <c r="B420" s="57">
        <v>44109</v>
      </c>
      <c r="C420" s="64" t="s">
        <v>36</v>
      </c>
      <c r="D420" s="59" t="s">
        <v>0</v>
      </c>
      <c r="E420" s="59">
        <v>0</v>
      </c>
      <c r="F420" s="66">
        <v>5</v>
      </c>
      <c r="G420" s="61">
        <f t="shared" si="146"/>
        <v>0.8</v>
      </c>
      <c r="H420" s="61">
        <f t="shared" si="147"/>
        <v>0</v>
      </c>
      <c r="I420" s="62">
        <f t="shared" si="144"/>
        <v>0</v>
      </c>
      <c r="J420" s="63">
        <f t="shared" si="123"/>
        <v>0</v>
      </c>
      <c r="K420" s="69"/>
    </row>
    <row r="421" spans="1:11" s="2" customFormat="1" ht="28.5" x14ac:dyDescent="0.45">
      <c r="A421" s="106">
        <v>0</v>
      </c>
      <c r="B421" s="57">
        <v>44119</v>
      </c>
      <c r="C421" s="64" t="s">
        <v>36</v>
      </c>
      <c r="D421" s="59" t="s">
        <v>0</v>
      </c>
      <c r="E421" s="59">
        <v>0</v>
      </c>
      <c r="F421" s="66">
        <v>0</v>
      </c>
      <c r="G421" s="61">
        <f t="shared" ref="G421" si="156">0.16*F421</f>
        <v>0</v>
      </c>
      <c r="H421" s="61">
        <f t="shared" ref="H421" si="157">E421*F421*0.16</f>
        <v>0</v>
      </c>
      <c r="I421" s="62">
        <f t="shared" ref="I421" si="158">E421*F421</f>
        <v>0</v>
      </c>
      <c r="J421" s="63">
        <f t="shared" ref="J421" si="159">H421+I421</f>
        <v>0</v>
      </c>
      <c r="K421" s="69"/>
    </row>
    <row r="422" spans="1:11" s="2" customFormat="1" ht="28.5" x14ac:dyDescent="0.45">
      <c r="A422" s="106">
        <v>6</v>
      </c>
      <c r="B422" s="57">
        <v>44109</v>
      </c>
      <c r="C422" s="64" t="s">
        <v>38</v>
      </c>
      <c r="D422" s="59" t="s">
        <v>0</v>
      </c>
      <c r="E422" s="59">
        <v>0</v>
      </c>
      <c r="F422" s="66">
        <v>8.68</v>
      </c>
      <c r="G422" s="61">
        <f t="shared" si="146"/>
        <v>1.3888</v>
      </c>
      <c r="H422" s="61">
        <f t="shared" si="147"/>
        <v>0</v>
      </c>
      <c r="I422" s="62">
        <f t="shared" si="144"/>
        <v>0</v>
      </c>
      <c r="J422" s="63">
        <f t="shared" ref="J422:J424" si="160">H422+I422</f>
        <v>0</v>
      </c>
      <c r="K422" s="69"/>
    </row>
    <row r="423" spans="1:11" s="2" customFormat="1" ht="28.5" x14ac:dyDescent="0.45">
      <c r="A423" s="106">
        <v>0</v>
      </c>
      <c r="B423" s="57">
        <v>44880</v>
      </c>
      <c r="C423" s="64" t="s">
        <v>615</v>
      </c>
      <c r="D423" s="59" t="s">
        <v>0</v>
      </c>
      <c r="E423" s="59">
        <v>0</v>
      </c>
      <c r="F423" s="66">
        <v>25</v>
      </c>
      <c r="G423" s="61">
        <f t="shared" si="146"/>
        <v>4</v>
      </c>
      <c r="H423" s="61">
        <f t="shared" si="147"/>
        <v>0</v>
      </c>
      <c r="I423" s="62">
        <f t="shared" si="144"/>
        <v>0</v>
      </c>
      <c r="J423" s="63">
        <f t="shared" si="160"/>
        <v>0</v>
      </c>
      <c r="K423" s="69"/>
    </row>
    <row r="424" spans="1:11" s="2" customFormat="1" ht="28.5" x14ac:dyDescent="0.45">
      <c r="A424" s="106">
        <v>19</v>
      </c>
      <c r="B424" s="57">
        <v>44914</v>
      </c>
      <c r="C424" s="64" t="s">
        <v>656</v>
      </c>
      <c r="D424" s="59" t="s">
        <v>0</v>
      </c>
      <c r="E424" s="59">
        <v>0</v>
      </c>
      <c r="F424" s="66">
        <v>16.39</v>
      </c>
      <c r="G424" s="61">
        <f t="shared" si="146"/>
        <v>2.6224000000000003</v>
      </c>
      <c r="H424" s="61">
        <f>E424*F424*0.18</f>
        <v>0</v>
      </c>
      <c r="I424" s="62">
        <f t="shared" si="144"/>
        <v>0</v>
      </c>
      <c r="J424" s="63">
        <f t="shared" si="160"/>
        <v>0</v>
      </c>
      <c r="K424" s="69"/>
    </row>
    <row r="425" spans="1:11" s="2" customFormat="1" ht="28.5" x14ac:dyDescent="0.45">
      <c r="A425" s="106">
        <v>19</v>
      </c>
      <c r="B425" s="57">
        <v>42979</v>
      </c>
      <c r="C425" s="64" t="s">
        <v>37</v>
      </c>
      <c r="D425" s="59" t="s">
        <v>0</v>
      </c>
      <c r="E425" s="59">
        <v>0</v>
      </c>
      <c r="F425" s="66">
        <v>1500</v>
      </c>
      <c r="G425" s="61">
        <f t="shared" si="146"/>
        <v>240</v>
      </c>
      <c r="H425" s="61">
        <f t="shared" si="147"/>
        <v>0</v>
      </c>
      <c r="I425" s="62">
        <f t="shared" si="144"/>
        <v>0</v>
      </c>
      <c r="J425" s="63">
        <f t="shared" ref="J425:J510" si="161">H425+I425</f>
        <v>0</v>
      </c>
      <c r="K425" s="69"/>
    </row>
    <row r="426" spans="1:11" s="2" customFormat="1" ht="28.5" x14ac:dyDescent="0.45">
      <c r="A426" s="106">
        <v>0</v>
      </c>
      <c r="B426" s="57">
        <v>42524</v>
      </c>
      <c r="C426" s="64" t="s">
        <v>166</v>
      </c>
      <c r="D426" s="59" t="s">
        <v>0</v>
      </c>
      <c r="E426" s="59">
        <v>0</v>
      </c>
      <c r="F426" s="66">
        <v>1350</v>
      </c>
      <c r="G426" s="61">
        <f t="shared" si="146"/>
        <v>216</v>
      </c>
      <c r="H426" s="61">
        <f t="shared" si="147"/>
        <v>0</v>
      </c>
      <c r="I426" s="62">
        <f t="shared" si="144"/>
        <v>0</v>
      </c>
      <c r="J426" s="63">
        <f t="shared" si="161"/>
        <v>0</v>
      </c>
      <c r="K426" s="69"/>
    </row>
    <row r="427" spans="1:11" s="2" customFormat="1" ht="28.5" x14ac:dyDescent="0.45">
      <c r="A427" s="106">
        <v>0</v>
      </c>
      <c r="B427" s="57">
        <v>42914</v>
      </c>
      <c r="C427" s="64" t="s">
        <v>342</v>
      </c>
      <c r="D427" s="59" t="s">
        <v>0</v>
      </c>
      <c r="E427" s="59">
        <v>19</v>
      </c>
      <c r="F427" s="70">
        <v>14</v>
      </c>
      <c r="G427" s="61">
        <f t="shared" si="146"/>
        <v>2.2400000000000002</v>
      </c>
      <c r="H427" s="61">
        <f t="shared" si="147"/>
        <v>42.56</v>
      </c>
      <c r="I427" s="62">
        <f t="shared" si="144"/>
        <v>266</v>
      </c>
      <c r="J427" s="63">
        <f t="shared" si="161"/>
        <v>308.56</v>
      </c>
      <c r="K427" s="69"/>
    </row>
    <row r="428" spans="1:11" s="2" customFormat="1" ht="28.5" x14ac:dyDescent="0.45">
      <c r="A428" s="106">
        <v>0</v>
      </c>
      <c r="B428" s="57">
        <v>41427</v>
      </c>
      <c r="C428" s="64" t="s">
        <v>341</v>
      </c>
      <c r="D428" s="59" t="s">
        <v>0</v>
      </c>
      <c r="E428" s="59">
        <v>254</v>
      </c>
      <c r="F428" s="70">
        <v>16</v>
      </c>
      <c r="G428" s="61">
        <f t="shared" si="146"/>
        <v>2.56</v>
      </c>
      <c r="H428" s="61">
        <f t="shared" si="147"/>
        <v>650.24</v>
      </c>
      <c r="I428" s="62">
        <f t="shared" si="144"/>
        <v>4064</v>
      </c>
      <c r="J428" s="63">
        <f t="shared" si="161"/>
        <v>4714.24</v>
      </c>
      <c r="K428" s="69"/>
    </row>
    <row r="429" spans="1:11" s="2" customFormat="1" ht="28.5" x14ac:dyDescent="0.45">
      <c r="A429" s="106">
        <v>0</v>
      </c>
      <c r="B429" s="57">
        <v>41427</v>
      </c>
      <c r="C429" s="64" t="s">
        <v>183</v>
      </c>
      <c r="D429" s="59" t="s">
        <v>0</v>
      </c>
      <c r="E429" s="59">
        <v>0</v>
      </c>
      <c r="F429" s="66">
        <v>800</v>
      </c>
      <c r="G429" s="61">
        <f t="shared" si="146"/>
        <v>128</v>
      </c>
      <c r="H429" s="61">
        <f t="shared" si="147"/>
        <v>0</v>
      </c>
      <c r="I429" s="62">
        <f t="shared" si="144"/>
        <v>0</v>
      </c>
      <c r="J429" s="63">
        <f t="shared" si="161"/>
        <v>0</v>
      </c>
      <c r="K429" s="69"/>
    </row>
    <row r="430" spans="1:11" s="2" customFormat="1" ht="28.5" x14ac:dyDescent="0.45">
      <c r="A430" s="106">
        <v>12</v>
      </c>
      <c r="B430" s="57">
        <v>45127</v>
      </c>
      <c r="C430" s="64" t="s">
        <v>731</v>
      </c>
      <c r="D430" s="59" t="s">
        <v>0</v>
      </c>
      <c r="E430" s="59">
        <v>0</v>
      </c>
      <c r="F430" s="66">
        <v>16949.169999999998</v>
      </c>
      <c r="G430" s="61">
        <f t="shared" si="146"/>
        <v>2711.8671999999997</v>
      </c>
      <c r="H430" s="61">
        <f>E430*F430*0.18</f>
        <v>0</v>
      </c>
      <c r="I430" s="62">
        <f t="shared" si="144"/>
        <v>0</v>
      </c>
      <c r="J430" s="63">
        <f t="shared" si="161"/>
        <v>0</v>
      </c>
      <c r="K430" s="69"/>
    </row>
    <row r="431" spans="1:11" ht="28.5" x14ac:dyDescent="0.45">
      <c r="A431" s="106">
        <v>0</v>
      </c>
      <c r="B431" s="57">
        <v>43613</v>
      </c>
      <c r="C431" s="64" t="s">
        <v>124</v>
      </c>
      <c r="D431" s="59" t="s">
        <v>0</v>
      </c>
      <c r="E431" s="59">
        <v>0</v>
      </c>
      <c r="F431" s="70">
        <v>200.6</v>
      </c>
      <c r="G431" s="61">
        <f t="shared" si="146"/>
        <v>32.095999999999997</v>
      </c>
      <c r="H431" s="61">
        <f t="shared" si="147"/>
        <v>0</v>
      </c>
      <c r="I431" s="62">
        <f t="shared" si="144"/>
        <v>0</v>
      </c>
      <c r="J431" s="63">
        <f t="shared" si="161"/>
        <v>0</v>
      </c>
      <c r="K431" s="46"/>
    </row>
    <row r="432" spans="1:11" ht="28.5" x14ac:dyDescent="0.45">
      <c r="A432" s="106">
        <v>0</v>
      </c>
      <c r="B432" s="57">
        <v>43612</v>
      </c>
      <c r="C432" s="64" t="s">
        <v>509</v>
      </c>
      <c r="D432" s="59" t="s">
        <v>0</v>
      </c>
      <c r="E432" s="59">
        <v>0</v>
      </c>
      <c r="F432" s="66">
        <v>18.41</v>
      </c>
      <c r="G432" s="61">
        <f t="shared" si="146"/>
        <v>2.9456000000000002</v>
      </c>
      <c r="H432" s="61">
        <f t="shared" si="147"/>
        <v>0</v>
      </c>
      <c r="I432" s="62">
        <f t="shared" si="144"/>
        <v>0</v>
      </c>
      <c r="J432" s="63">
        <f t="shared" si="161"/>
        <v>0</v>
      </c>
      <c r="K432" s="46"/>
    </row>
    <row r="433" spans="1:11" ht="28.5" x14ac:dyDescent="0.45">
      <c r="A433" s="106">
        <v>0</v>
      </c>
      <c r="B433" s="57">
        <v>43096</v>
      </c>
      <c r="C433" s="64" t="s">
        <v>125</v>
      </c>
      <c r="D433" s="59" t="s">
        <v>163</v>
      </c>
      <c r="E433" s="59">
        <v>28</v>
      </c>
      <c r="F433" s="66">
        <v>8.42</v>
      </c>
      <c r="G433" s="61">
        <f t="shared" si="146"/>
        <v>1.3472</v>
      </c>
      <c r="H433" s="61">
        <f t="shared" si="147"/>
        <v>37.721600000000002</v>
      </c>
      <c r="I433" s="62">
        <f t="shared" si="144"/>
        <v>235.76</v>
      </c>
      <c r="J433" s="63">
        <f t="shared" si="161"/>
        <v>273.48160000000001</v>
      </c>
      <c r="K433" s="46"/>
    </row>
    <row r="434" spans="1:11" s="36" customFormat="1" ht="28.5" x14ac:dyDescent="0.45">
      <c r="A434" s="106">
        <v>0</v>
      </c>
      <c r="B434" s="57">
        <v>43096</v>
      </c>
      <c r="C434" s="64" t="s">
        <v>520</v>
      </c>
      <c r="D434" s="59" t="s">
        <v>0</v>
      </c>
      <c r="E434" s="59">
        <v>0</v>
      </c>
      <c r="F434" s="66">
        <v>0</v>
      </c>
      <c r="G434" s="61">
        <f t="shared" si="146"/>
        <v>0</v>
      </c>
      <c r="H434" s="61">
        <f t="shared" si="147"/>
        <v>0</v>
      </c>
      <c r="I434" s="62">
        <f t="shared" si="144"/>
        <v>0</v>
      </c>
      <c r="J434" s="63">
        <f t="shared" si="161"/>
        <v>0</v>
      </c>
      <c r="K434" s="46"/>
    </row>
    <row r="435" spans="1:11" ht="28.5" x14ac:dyDescent="0.45">
      <c r="A435" s="106">
        <v>0</v>
      </c>
      <c r="B435" s="57">
        <v>43810</v>
      </c>
      <c r="C435" s="64" t="s">
        <v>39</v>
      </c>
      <c r="D435" s="59" t="s">
        <v>0</v>
      </c>
      <c r="E435" s="59">
        <v>6</v>
      </c>
      <c r="F435" s="61">
        <v>860</v>
      </c>
      <c r="G435" s="61">
        <f t="shared" si="146"/>
        <v>137.6</v>
      </c>
      <c r="H435" s="61">
        <f t="shared" si="147"/>
        <v>825.6</v>
      </c>
      <c r="I435" s="62">
        <f t="shared" si="144"/>
        <v>5160</v>
      </c>
      <c r="J435" s="63">
        <f t="shared" si="161"/>
        <v>5985.6</v>
      </c>
      <c r="K435" s="46"/>
    </row>
    <row r="436" spans="1:11" ht="28.5" x14ac:dyDescent="0.45">
      <c r="A436" s="106">
        <v>0</v>
      </c>
      <c r="B436" s="57">
        <v>43810</v>
      </c>
      <c r="C436" s="64" t="s">
        <v>40</v>
      </c>
      <c r="D436" s="59" t="s">
        <v>0</v>
      </c>
      <c r="E436" s="59">
        <v>582</v>
      </c>
      <c r="F436" s="66">
        <v>27</v>
      </c>
      <c r="G436" s="61">
        <f t="shared" si="146"/>
        <v>4.32</v>
      </c>
      <c r="H436" s="61">
        <f t="shared" si="147"/>
        <v>2514.2400000000002</v>
      </c>
      <c r="I436" s="62">
        <f t="shared" si="144"/>
        <v>15714</v>
      </c>
      <c r="J436" s="63">
        <f t="shared" si="161"/>
        <v>18228.240000000002</v>
      </c>
      <c r="K436" s="46"/>
    </row>
    <row r="437" spans="1:11" ht="28.5" x14ac:dyDescent="0.45">
      <c r="A437" s="106">
        <v>0</v>
      </c>
      <c r="B437" s="57">
        <v>44335</v>
      </c>
      <c r="C437" s="58" t="s">
        <v>322</v>
      </c>
      <c r="D437" s="59" t="s">
        <v>555</v>
      </c>
      <c r="E437" s="59">
        <v>0</v>
      </c>
      <c r="F437" s="61">
        <v>450</v>
      </c>
      <c r="G437" s="61">
        <f t="shared" si="146"/>
        <v>72</v>
      </c>
      <c r="H437" s="61">
        <f t="shared" si="147"/>
        <v>0</v>
      </c>
      <c r="I437" s="62">
        <f t="shared" si="144"/>
        <v>0</v>
      </c>
      <c r="J437" s="63">
        <f t="shared" si="161"/>
        <v>0</v>
      </c>
      <c r="K437" s="46"/>
    </row>
    <row r="438" spans="1:11" s="36" customFormat="1" ht="28.5" x14ac:dyDescent="0.45">
      <c r="A438" s="106">
        <v>1</v>
      </c>
      <c r="B438" s="57">
        <v>45148</v>
      </c>
      <c r="C438" s="58" t="s">
        <v>734</v>
      </c>
      <c r="D438" s="59" t="s">
        <v>555</v>
      </c>
      <c r="E438" s="59">
        <v>0</v>
      </c>
      <c r="F438" s="61">
        <v>875</v>
      </c>
      <c r="G438" s="61">
        <f t="shared" si="146"/>
        <v>140</v>
      </c>
      <c r="H438" s="61">
        <f t="shared" si="147"/>
        <v>0</v>
      </c>
      <c r="I438" s="62">
        <f t="shared" si="144"/>
        <v>0</v>
      </c>
      <c r="J438" s="63">
        <f t="shared" si="161"/>
        <v>0</v>
      </c>
      <c r="K438" s="46"/>
    </row>
    <row r="439" spans="1:11" s="36" customFormat="1" ht="28.5" x14ac:dyDescent="0.45">
      <c r="A439" s="106">
        <v>41</v>
      </c>
      <c r="B439" s="57">
        <v>45196</v>
      </c>
      <c r="C439" s="58" t="s">
        <v>747</v>
      </c>
      <c r="D439" s="59" t="s">
        <v>555</v>
      </c>
      <c r="E439" s="59">
        <v>41</v>
      </c>
      <c r="F439" s="61">
        <v>550</v>
      </c>
      <c r="G439" s="61">
        <f t="shared" si="146"/>
        <v>88</v>
      </c>
      <c r="H439" s="61">
        <f>E439*F439*0.18</f>
        <v>4059</v>
      </c>
      <c r="I439" s="62">
        <f t="shared" si="144"/>
        <v>22550</v>
      </c>
      <c r="J439" s="63">
        <f t="shared" si="161"/>
        <v>26609</v>
      </c>
      <c r="K439" s="46">
        <v>-2</v>
      </c>
    </row>
    <row r="440" spans="1:11" s="36" customFormat="1" ht="28.5" x14ac:dyDescent="0.45">
      <c r="A440" s="106">
        <v>0</v>
      </c>
      <c r="B440" s="57">
        <v>44775</v>
      </c>
      <c r="C440" s="58" t="s">
        <v>568</v>
      </c>
      <c r="D440" s="59" t="s">
        <v>0</v>
      </c>
      <c r="E440" s="59">
        <v>0</v>
      </c>
      <c r="F440" s="61">
        <v>101679.26</v>
      </c>
      <c r="G440" s="61">
        <f t="shared" si="146"/>
        <v>16268.6816</v>
      </c>
      <c r="H440" s="61">
        <f t="shared" si="147"/>
        <v>0</v>
      </c>
      <c r="I440" s="62">
        <f t="shared" si="144"/>
        <v>0</v>
      </c>
      <c r="J440" s="63">
        <f t="shared" si="161"/>
        <v>0</v>
      </c>
      <c r="K440" s="46"/>
    </row>
    <row r="441" spans="1:11" ht="28.5" x14ac:dyDescent="0.45">
      <c r="A441" s="106">
        <v>6</v>
      </c>
      <c r="B441" s="57" t="s">
        <v>396</v>
      </c>
      <c r="C441" s="58" t="s">
        <v>331</v>
      </c>
      <c r="D441" s="59" t="s">
        <v>0</v>
      </c>
      <c r="E441" s="59">
        <v>5</v>
      </c>
      <c r="F441" s="61">
        <v>109</v>
      </c>
      <c r="G441" s="61">
        <f t="shared" si="146"/>
        <v>17.440000000000001</v>
      </c>
      <c r="H441" s="61">
        <f t="shared" si="147"/>
        <v>87.2</v>
      </c>
      <c r="I441" s="62">
        <f t="shared" si="144"/>
        <v>545</v>
      </c>
      <c r="J441" s="63">
        <f t="shared" si="161"/>
        <v>632.20000000000005</v>
      </c>
      <c r="K441" s="46"/>
    </row>
    <row r="442" spans="1:11" ht="28.5" x14ac:dyDescent="0.45">
      <c r="A442" s="106">
        <v>0</v>
      </c>
      <c r="B442" s="57">
        <v>44614</v>
      </c>
      <c r="C442" s="64" t="s">
        <v>482</v>
      </c>
      <c r="D442" s="59" t="s">
        <v>0</v>
      </c>
      <c r="E442" s="59">
        <v>1918</v>
      </c>
      <c r="F442" s="70">
        <v>0.94</v>
      </c>
      <c r="G442" s="61">
        <f t="shared" si="146"/>
        <v>0.15040000000000001</v>
      </c>
      <c r="H442" s="61">
        <f>E442*F442*0.18</f>
        <v>324.52559999999994</v>
      </c>
      <c r="I442" s="62">
        <f>E442*F442</f>
        <v>1802.9199999999998</v>
      </c>
      <c r="J442" s="63">
        <f>H442+I442</f>
        <v>2127.4456</v>
      </c>
      <c r="K442" s="46"/>
    </row>
    <row r="443" spans="1:11" s="36" customFormat="1" ht="28.5" x14ac:dyDescent="0.45">
      <c r="A443" s="106">
        <v>0</v>
      </c>
      <c r="B443" s="57">
        <v>44914</v>
      </c>
      <c r="C443" s="64" t="s">
        <v>482</v>
      </c>
      <c r="D443" s="59" t="s">
        <v>0</v>
      </c>
      <c r="E443" s="59">
        <v>0</v>
      </c>
      <c r="F443" s="70">
        <v>1.27</v>
      </c>
      <c r="G443" s="61">
        <f>0.18*F443</f>
        <v>0.2286</v>
      </c>
      <c r="H443" s="61">
        <f>E443*F443*0.18</f>
        <v>0</v>
      </c>
      <c r="I443" s="62">
        <f>E443*F443</f>
        <v>0</v>
      </c>
      <c r="J443" s="63">
        <f t="shared" si="161"/>
        <v>0</v>
      </c>
      <c r="K443" s="46"/>
    </row>
    <row r="444" spans="1:11" ht="28.5" x14ac:dyDescent="0.45">
      <c r="A444" s="106">
        <v>1200</v>
      </c>
      <c r="B444" s="57">
        <v>43110</v>
      </c>
      <c r="C444" s="64" t="s">
        <v>343</v>
      </c>
      <c r="D444" s="59" t="s">
        <v>0</v>
      </c>
      <c r="E444" s="59">
        <v>300</v>
      </c>
      <c r="F444" s="66">
        <v>12</v>
      </c>
      <c r="G444" s="61">
        <f t="shared" si="146"/>
        <v>1.92</v>
      </c>
      <c r="H444" s="61">
        <f t="shared" si="147"/>
        <v>576</v>
      </c>
      <c r="I444" s="62">
        <f t="shared" si="144"/>
        <v>3600</v>
      </c>
      <c r="J444" s="63">
        <f>H444+I444</f>
        <v>4176</v>
      </c>
      <c r="K444" s="46"/>
    </row>
    <row r="445" spans="1:11" ht="28.5" x14ac:dyDescent="0.45">
      <c r="A445" s="106">
        <v>0</v>
      </c>
      <c r="B445" s="57">
        <v>43613</v>
      </c>
      <c r="C445" s="64" t="s">
        <v>365</v>
      </c>
      <c r="D445" s="59" t="s">
        <v>0</v>
      </c>
      <c r="E445" s="59">
        <v>417</v>
      </c>
      <c r="F445" s="66">
        <v>17.7</v>
      </c>
      <c r="G445" s="61">
        <v>0</v>
      </c>
      <c r="H445" s="61">
        <f t="shared" si="147"/>
        <v>1180.944</v>
      </c>
      <c r="I445" s="62">
        <f t="shared" si="144"/>
        <v>7380.9</v>
      </c>
      <c r="J445" s="63">
        <f t="shared" si="161"/>
        <v>8561.8439999999991</v>
      </c>
      <c r="K445" s="46"/>
    </row>
    <row r="446" spans="1:11" ht="28.5" x14ac:dyDescent="0.45">
      <c r="A446" s="106">
        <v>0</v>
      </c>
      <c r="B446" s="57">
        <v>43613</v>
      </c>
      <c r="C446" s="64" t="s">
        <v>677</v>
      </c>
      <c r="D446" s="59" t="s">
        <v>0</v>
      </c>
      <c r="E446" s="59">
        <v>506</v>
      </c>
      <c r="F446" s="66">
        <v>17.7</v>
      </c>
      <c r="G446" s="61">
        <f t="shared" si="146"/>
        <v>2.8319999999999999</v>
      </c>
      <c r="H446" s="61">
        <f t="shared" si="147"/>
        <v>1432.992</v>
      </c>
      <c r="I446" s="62">
        <f t="shared" si="144"/>
        <v>8956.1999999999989</v>
      </c>
      <c r="J446" s="63">
        <f t="shared" si="161"/>
        <v>10389.191999999999</v>
      </c>
      <c r="K446" s="46"/>
    </row>
    <row r="447" spans="1:11" ht="28.5" x14ac:dyDescent="0.45">
      <c r="A447" s="106">
        <v>0</v>
      </c>
      <c r="B447" s="57">
        <v>42074</v>
      </c>
      <c r="C447" s="64" t="s">
        <v>246</v>
      </c>
      <c r="D447" s="59" t="s">
        <v>0</v>
      </c>
      <c r="E447" s="59">
        <v>362</v>
      </c>
      <c r="F447" s="66">
        <v>14.16</v>
      </c>
      <c r="G447" s="61">
        <f t="shared" si="146"/>
        <v>2.2656000000000001</v>
      </c>
      <c r="H447" s="61">
        <f t="shared" si="147"/>
        <v>820.1472</v>
      </c>
      <c r="I447" s="62">
        <f t="shared" si="144"/>
        <v>5125.92</v>
      </c>
      <c r="J447" s="63">
        <f>H447+I447</f>
        <v>5946.0672000000004</v>
      </c>
      <c r="K447" s="46"/>
    </row>
    <row r="448" spans="1:11" ht="28.5" x14ac:dyDescent="0.45">
      <c r="A448" s="106">
        <v>0</v>
      </c>
      <c r="B448" s="57">
        <v>43810</v>
      </c>
      <c r="C448" s="64" t="s">
        <v>128</v>
      </c>
      <c r="D448" s="59" t="s">
        <v>0</v>
      </c>
      <c r="E448" s="59">
        <v>42</v>
      </c>
      <c r="F448" s="70">
        <v>9.36</v>
      </c>
      <c r="G448" s="61">
        <f t="shared" si="146"/>
        <v>1.4976</v>
      </c>
      <c r="H448" s="61">
        <f t="shared" si="147"/>
        <v>62.8992</v>
      </c>
      <c r="I448" s="62">
        <f t="shared" si="144"/>
        <v>393.12</v>
      </c>
      <c r="J448" s="63">
        <f>H448+I450</f>
        <v>2321.8991999999998</v>
      </c>
      <c r="K448" s="46"/>
    </row>
    <row r="449" spans="1:11" s="36" customFormat="1" ht="28.5" x14ac:dyDescent="0.45">
      <c r="A449" s="106">
        <v>0</v>
      </c>
      <c r="B449" s="57">
        <v>44880</v>
      </c>
      <c r="C449" s="64" t="s">
        <v>620</v>
      </c>
      <c r="D449" s="59" t="s">
        <v>0</v>
      </c>
      <c r="E449" s="59">
        <v>250</v>
      </c>
      <c r="F449" s="70">
        <v>4.4400000000000004</v>
      </c>
      <c r="G449" s="61">
        <f t="shared" si="146"/>
        <v>0.71040000000000003</v>
      </c>
      <c r="H449" s="61">
        <f t="shared" si="147"/>
        <v>177.6</v>
      </c>
      <c r="I449" s="62">
        <f t="shared" ref="I449:I451" si="162">E449*F449</f>
        <v>1110</v>
      </c>
      <c r="J449" s="63">
        <f>H449+I452</f>
        <v>2971.36</v>
      </c>
      <c r="K449" s="46"/>
    </row>
    <row r="450" spans="1:11" s="36" customFormat="1" ht="28.5" x14ac:dyDescent="0.45">
      <c r="A450" s="106">
        <v>300</v>
      </c>
      <c r="B450" s="57">
        <v>44914</v>
      </c>
      <c r="C450" s="64" t="s">
        <v>674</v>
      </c>
      <c r="D450" s="59" t="s">
        <v>0</v>
      </c>
      <c r="E450" s="59">
        <v>300</v>
      </c>
      <c r="F450" s="70">
        <v>7.53</v>
      </c>
      <c r="G450" s="61">
        <f>0.18*F450</f>
        <v>1.3553999999999999</v>
      </c>
      <c r="H450" s="61">
        <f>E450*F450*0.18</f>
        <v>406.62</v>
      </c>
      <c r="I450" s="62">
        <f t="shared" si="162"/>
        <v>2259</v>
      </c>
      <c r="J450" s="63">
        <f>H450+I450</f>
        <v>2665.62</v>
      </c>
      <c r="K450" s="46"/>
    </row>
    <row r="451" spans="1:11" s="36" customFormat="1" ht="28.5" x14ac:dyDescent="0.45">
      <c r="A451" s="106">
        <v>300</v>
      </c>
      <c r="B451" s="57">
        <v>44914</v>
      </c>
      <c r="C451" s="64" t="s">
        <v>676</v>
      </c>
      <c r="D451" s="59" t="s">
        <v>0</v>
      </c>
      <c r="E451" s="59">
        <v>0</v>
      </c>
      <c r="F451" s="70">
        <v>122</v>
      </c>
      <c r="G451" s="61">
        <f>0.18*F451</f>
        <v>21.96</v>
      </c>
      <c r="H451" s="61">
        <f>E451*F451*0.18</f>
        <v>0</v>
      </c>
      <c r="I451" s="62">
        <f t="shared" si="162"/>
        <v>0</v>
      </c>
      <c r="J451" s="63">
        <f>H451+I451</f>
        <v>0</v>
      </c>
      <c r="K451" s="46"/>
    </row>
    <row r="452" spans="1:11" ht="28.5" x14ac:dyDescent="0.45">
      <c r="A452" s="106">
        <v>260</v>
      </c>
      <c r="B452" s="57">
        <v>43810</v>
      </c>
      <c r="C452" s="64" t="s">
        <v>41</v>
      </c>
      <c r="D452" s="59" t="s">
        <v>0</v>
      </c>
      <c r="E452" s="59">
        <v>1838</v>
      </c>
      <c r="F452" s="70">
        <v>1.52</v>
      </c>
      <c r="G452" s="61">
        <f t="shared" si="146"/>
        <v>0.2432</v>
      </c>
      <c r="H452" s="61">
        <f t="shared" si="147"/>
        <v>447.00160000000005</v>
      </c>
      <c r="I452" s="62">
        <f t="shared" ref="I452:I529" si="163">E452*F452</f>
        <v>2793.76</v>
      </c>
      <c r="J452" s="63">
        <f>H452+I450</f>
        <v>2706.0016000000001</v>
      </c>
      <c r="K452" s="46"/>
    </row>
    <row r="453" spans="1:11" s="36" customFormat="1" ht="28.5" x14ac:dyDescent="0.45">
      <c r="A453" s="106">
        <v>0</v>
      </c>
      <c r="B453" s="57">
        <v>44880</v>
      </c>
      <c r="C453" s="64" t="s">
        <v>622</v>
      </c>
      <c r="D453" s="59" t="s">
        <v>0</v>
      </c>
      <c r="E453" s="59">
        <v>0</v>
      </c>
      <c r="F453" s="70">
        <v>0</v>
      </c>
      <c r="G453" s="61">
        <f t="shared" ref="G453" si="164">0.16*F453</f>
        <v>0</v>
      </c>
      <c r="H453" s="61">
        <f t="shared" ref="H453" si="165">E453*F453*0.16</f>
        <v>0</v>
      </c>
      <c r="I453" s="62">
        <f t="shared" ref="I453" si="166">E453*F453</f>
        <v>0</v>
      </c>
      <c r="J453" s="63"/>
      <c r="K453" s="46"/>
    </row>
    <row r="454" spans="1:11" ht="28.5" x14ac:dyDescent="0.45">
      <c r="A454" s="106">
        <v>150</v>
      </c>
      <c r="B454" s="57">
        <v>43810</v>
      </c>
      <c r="C454" s="64" t="s">
        <v>42</v>
      </c>
      <c r="D454" s="59" t="s">
        <v>0</v>
      </c>
      <c r="E454" s="59">
        <v>2454</v>
      </c>
      <c r="F454" s="70">
        <v>2.8</v>
      </c>
      <c r="G454" s="61">
        <f t="shared" si="146"/>
        <v>0.44799999999999995</v>
      </c>
      <c r="H454" s="61">
        <f t="shared" si="147"/>
        <v>1099.3920000000001</v>
      </c>
      <c r="I454" s="62">
        <f t="shared" si="163"/>
        <v>6871.2</v>
      </c>
      <c r="J454" s="63">
        <f>H454+I456</f>
        <v>1099.3920000000001</v>
      </c>
      <c r="K454" s="46"/>
    </row>
    <row r="455" spans="1:11" s="36" customFormat="1" ht="28.5" x14ac:dyDescent="0.45">
      <c r="A455" s="106">
        <v>0</v>
      </c>
      <c r="B455" s="57">
        <v>44880</v>
      </c>
      <c r="C455" s="64" t="s">
        <v>621</v>
      </c>
      <c r="D455" s="59" t="s">
        <v>0</v>
      </c>
      <c r="E455" s="59">
        <v>0</v>
      </c>
      <c r="F455" s="70">
        <v>3.63</v>
      </c>
      <c r="G455" s="61">
        <f t="shared" si="146"/>
        <v>0.58079999999999998</v>
      </c>
      <c r="H455" s="61">
        <f t="shared" si="147"/>
        <v>0</v>
      </c>
      <c r="I455" s="62">
        <f t="shared" si="163"/>
        <v>0</v>
      </c>
      <c r="J455" s="63"/>
      <c r="K455" s="46"/>
    </row>
    <row r="456" spans="1:11" s="36" customFormat="1" ht="28.5" x14ac:dyDescent="0.45">
      <c r="A456" s="106">
        <v>150</v>
      </c>
      <c r="B456" s="57">
        <v>44914</v>
      </c>
      <c r="C456" s="64" t="s">
        <v>658</v>
      </c>
      <c r="D456" s="59" t="s">
        <v>0</v>
      </c>
      <c r="E456" s="59">
        <v>0</v>
      </c>
      <c r="F456" s="70">
        <v>3.65</v>
      </c>
      <c r="G456" s="61">
        <f>0.18*F456</f>
        <v>0.65699999999999992</v>
      </c>
      <c r="H456" s="61">
        <f>E456*F456*0.18</f>
        <v>0</v>
      </c>
      <c r="I456" s="62">
        <f>E456*F456</f>
        <v>0</v>
      </c>
      <c r="J456" s="63">
        <f>H456+I456</f>
        <v>0</v>
      </c>
      <c r="K456" s="46"/>
    </row>
    <row r="457" spans="1:11" ht="28.5" x14ac:dyDescent="0.45">
      <c r="A457" s="106">
        <v>962</v>
      </c>
      <c r="B457" s="57">
        <v>43446</v>
      </c>
      <c r="C457" s="64" t="s">
        <v>43</v>
      </c>
      <c r="D457" s="59" t="s">
        <v>0</v>
      </c>
      <c r="E457" s="59">
        <v>581</v>
      </c>
      <c r="F457" s="70">
        <v>3.12</v>
      </c>
      <c r="G457" s="61">
        <f t="shared" si="146"/>
        <v>0.49920000000000003</v>
      </c>
      <c r="H457" s="61">
        <f t="shared" si="147"/>
        <v>290.03520000000003</v>
      </c>
      <c r="I457" s="62">
        <f t="shared" si="163"/>
        <v>1812.72</v>
      </c>
      <c r="J457" s="63">
        <f t="shared" si="161"/>
        <v>2102.7552000000001</v>
      </c>
      <c r="K457" s="46"/>
    </row>
    <row r="458" spans="1:11" s="36" customFormat="1" ht="28.5" x14ac:dyDescent="0.45">
      <c r="A458" s="106">
        <v>0</v>
      </c>
      <c r="B458" s="57">
        <v>44880</v>
      </c>
      <c r="C458" s="64" t="s">
        <v>623</v>
      </c>
      <c r="D458" s="59" t="s">
        <v>0</v>
      </c>
      <c r="E458" s="59">
        <v>0</v>
      </c>
      <c r="F458" s="70">
        <v>0</v>
      </c>
      <c r="G458" s="61">
        <f t="shared" ref="G458" si="167">0.16*F458</f>
        <v>0</v>
      </c>
      <c r="H458" s="61">
        <f t="shared" ref="H458" si="168">E458*F458*0.16</f>
        <v>0</v>
      </c>
      <c r="I458" s="62">
        <f t="shared" ref="I458" si="169">E458*F458</f>
        <v>0</v>
      </c>
      <c r="J458" s="63">
        <f t="shared" ref="J458" si="170">H458+I458</f>
        <v>0</v>
      </c>
      <c r="K458" s="46"/>
    </row>
    <row r="459" spans="1:11" ht="28.5" x14ac:dyDescent="0.45">
      <c r="A459" s="106">
        <v>260</v>
      </c>
      <c r="B459" s="57">
        <v>44141</v>
      </c>
      <c r="C459" s="64" t="s">
        <v>44</v>
      </c>
      <c r="D459" s="59" t="s">
        <v>0</v>
      </c>
      <c r="E459" s="59">
        <v>1050</v>
      </c>
      <c r="F459" s="70">
        <v>2.95</v>
      </c>
      <c r="G459" s="61">
        <f t="shared" si="146"/>
        <v>0.47200000000000003</v>
      </c>
      <c r="H459" s="61">
        <f t="shared" si="147"/>
        <v>495.6</v>
      </c>
      <c r="I459" s="62">
        <f t="shared" si="163"/>
        <v>3097.5</v>
      </c>
      <c r="J459" s="63">
        <f>H459+I459</f>
        <v>3593.1</v>
      </c>
      <c r="K459" s="46"/>
    </row>
    <row r="460" spans="1:11" ht="28.5" x14ac:dyDescent="0.45">
      <c r="A460" s="106">
        <v>0</v>
      </c>
      <c r="B460" s="57">
        <v>44981</v>
      </c>
      <c r="C460" s="64" t="s">
        <v>481</v>
      </c>
      <c r="D460" s="59" t="s">
        <v>0</v>
      </c>
      <c r="E460" s="59">
        <v>0</v>
      </c>
      <c r="F460" s="66">
        <v>0</v>
      </c>
      <c r="G460" s="61">
        <f t="shared" si="146"/>
        <v>0</v>
      </c>
      <c r="H460" s="61">
        <f t="shared" si="147"/>
        <v>0</v>
      </c>
      <c r="I460" s="62">
        <f t="shared" si="163"/>
        <v>0</v>
      </c>
      <c r="J460" s="63">
        <f t="shared" si="161"/>
        <v>0</v>
      </c>
      <c r="K460" s="46"/>
    </row>
    <row r="461" spans="1:11" s="36" customFormat="1" ht="28.5" x14ac:dyDescent="0.45">
      <c r="A461" s="106">
        <v>100</v>
      </c>
      <c r="B461" s="57">
        <v>44383</v>
      </c>
      <c r="C461" s="64" t="s">
        <v>480</v>
      </c>
      <c r="D461" s="101" t="s">
        <v>0</v>
      </c>
      <c r="E461" s="59">
        <v>1124</v>
      </c>
      <c r="F461" s="66">
        <v>0</v>
      </c>
      <c r="G461" s="61">
        <f t="shared" si="146"/>
        <v>0</v>
      </c>
      <c r="H461" s="61">
        <f t="shared" si="147"/>
        <v>0</v>
      </c>
      <c r="I461" s="62">
        <f t="shared" si="163"/>
        <v>0</v>
      </c>
      <c r="J461" s="63">
        <f t="shared" si="161"/>
        <v>0</v>
      </c>
      <c r="K461" s="46"/>
    </row>
    <row r="462" spans="1:11" s="103" customFormat="1" ht="28.5" x14ac:dyDescent="0.45">
      <c r="A462" s="106">
        <v>0</v>
      </c>
      <c r="B462" s="100">
        <v>44756</v>
      </c>
      <c r="C462" s="78" t="s">
        <v>232</v>
      </c>
      <c r="D462" s="74" t="s">
        <v>0</v>
      </c>
      <c r="E462" s="101">
        <v>0</v>
      </c>
      <c r="F462" s="76">
        <v>64</v>
      </c>
      <c r="G462" s="75">
        <f>0.18*F462</f>
        <v>11.52</v>
      </c>
      <c r="H462" s="75">
        <f>E462*F462*0.18</f>
        <v>0</v>
      </c>
      <c r="I462" s="76">
        <f t="shared" si="163"/>
        <v>0</v>
      </c>
      <c r="J462" s="124">
        <f t="shared" si="161"/>
        <v>0</v>
      </c>
      <c r="K462" s="102"/>
    </row>
    <row r="463" spans="1:11" s="103" customFormat="1" ht="28.5" x14ac:dyDescent="0.45">
      <c r="A463" s="112">
        <v>42</v>
      </c>
      <c r="B463" s="100">
        <v>45100</v>
      </c>
      <c r="C463" s="78" t="s">
        <v>232</v>
      </c>
      <c r="D463" s="74" t="s">
        <v>0</v>
      </c>
      <c r="E463" s="101">
        <v>16</v>
      </c>
      <c r="F463" s="76">
        <v>137</v>
      </c>
      <c r="G463" s="75">
        <f>0.18*F463</f>
        <v>24.66</v>
      </c>
      <c r="H463" s="75">
        <f>E463*F463*0.18</f>
        <v>394.56</v>
      </c>
      <c r="I463" s="76">
        <f t="shared" si="163"/>
        <v>2192</v>
      </c>
      <c r="J463" s="124">
        <f t="shared" si="161"/>
        <v>2586.56</v>
      </c>
      <c r="K463" s="102"/>
    </row>
    <row r="464" spans="1:11" ht="28.5" x14ac:dyDescent="0.45">
      <c r="A464" s="112">
        <v>24</v>
      </c>
      <c r="B464" s="57" t="s">
        <v>396</v>
      </c>
      <c r="C464" s="58" t="s">
        <v>232</v>
      </c>
      <c r="D464" s="59" t="s">
        <v>0</v>
      </c>
      <c r="E464" s="59">
        <v>0</v>
      </c>
      <c r="F464" s="61">
        <v>125</v>
      </c>
      <c r="G464" s="61">
        <f t="shared" ref="G464:G505" si="171">0.16*F464</f>
        <v>20</v>
      </c>
      <c r="H464" s="75">
        <f t="shared" ref="H464:H468" si="172">E464*F464*0.18</f>
        <v>0</v>
      </c>
      <c r="I464" s="62">
        <f t="shared" si="163"/>
        <v>0</v>
      </c>
      <c r="J464" s="124">
        <f t="shared" si="161"/>
        <v>0</v>
      </c>
    </row>
    <row r="465" spans="1:11" s="36" customFormat="1" ht="28.5" x14ac:dyDescent="0.45">
      <c r="A465" s="112">
        <v>3</v>
      </c>
      <c r="B465" s="57">
        <v>45153</v>
      </c>
      <c r="C465" s="58" t="s">
        <v>737</v>
      </c>
      <c r="D465" s="59" t="s">
        <v>0</v>
      </c>
      <c r="E465" s="59">
        <v>3</v>
      </c>
      <c r="F465" s="61">
        <v>4508</v>
      </c>
      <c r="G465" s="61">
        <f t="shared" si="171"/>
        <v>721.28</v>
      </c>
      <c r="H465" s="75">
        <f t="shared" si="172"/>
        <v>2434.3199999999997</v>
      </c>
      <c r="I465" s="62">
        <f t="shared" si="163"/>
        <v>13524</v>
      </c>
      <c r="J465" s="124">
        <f t="shared" si="161"/>
        <v>15958.32</v>
      </c>
    </row>
    <row r="466" spans="1:11" s="36" customFormat="1" ht="28.5" x14ac:dyDescent="0.45">
      <c r="A466" s="112">
        <v>77</v>
      </c>
      <c r="B466" s="57">
        <v>45176</v>
      </c>
      <c r="C466" s="58" t="s">
        <v>739</v>
      </c>
      <c r="D466" s="59" t="s">
        <v>0</v>
      </c>
      <c r="E466" s="59">
        <v>77</v>
      </c>
      <c r="F466" s="61">
        <v>2285</v>
      </c>
      <c r="G466" s="61">
        <f t="shared" si="171"/>
        <v>365.6</v>
      </c>
      <c r="H466" s="75">
        <f t="shared" si="172"/>
        <v>31670.1</v>
      </c>
      <c r="I466" s="62">
        <f t="shared" si="163"/>
        <v>175945</v>
      </c>
      <c r="J466" s="124">
        <f t="shared" si="161"/>
        <v>207615.1</v>
      </c>
    </row>
    <row r="467" spans="1:11" s="36" customFormat="1" ht="28.5" x14ac:dyDescent="0.45">
      <c r="A467" s="112">
        <v>1</v>
      </c>
      <c r="B467" s="57">
        <v>45184</v>
      </c>
      <c r="C467" s="58" t="s">
        <v>740</v>
      </c>
      <c r="D467" s="59" t="s">
        <v>0</v>
      </c>
      <c r="E467" s="59">
        <v>1</v>
      </c>
      <c r="F467" s="61">
        <v>62340</v>
      </c>
      <c r="G467" s="61">
        <f t="shared" si="171"/>
        <v>9974.4</v>
      </c>
      <c r="H467" s="75">
        <f t="shared" si="172"/>
        <v>11221.199999999999</v>
      </c>
      <c r="I467" s="62">
        <f t="shared" si="163"/>
        <v>62340</v>
      </c>
      <c r="J467" s="124">
        <f t="shared" si="161"/>
        <v>73561.2</v>
      </c>
    </row>
    <row r="468" spans="1:11" s="36" customFormat="1" ht="28.5" x14ac:dyDescent="0.45">
      <c r="A468" s="112">
        <v>1</v>
      </c>
      <c r="B468" s="57">
        <v>45127</v>
      </c>
      <c r="C468" s="58" t="s">
        <v>732</v>
      </c>
      <c r="D468" s="59" t="s">
        <v>0</v>
      </c>
      <c r="E468" s="59">
        <v>0</v>
      </c>
      <c r="F468" s="61">
        <v>93726.8</v>
      </c>
      <c r="G468" s="61">
        <f>0.18*F468</f>
        <v>16870.824000000001</v>
      </c>
      <c r="H468" s="75">
        <f t="shared" si="172"/>
        <v>0</v>
      </c>
      <c r="I468" s="62">
        <f t="shared" si="163"/>
        <v>0</v>
      </c>
      <c r="J468" s="124">
        <f t="shared" si="161"/>
        <v>0</v>
      </c>
    </row>
    <row r="469" spans="1:11" ht="28.5" x14ac:dyDescent="0.45">
      <c r="A469" s="106">
        <v>0</v>
      </c>
      <c r="B469" s="57">
        <v>44109</v>
      </c>
      <c r="C469" s="58" t="s">
        <v>366</v>
      </c>
      <c r="D469" s="59" t="s">
        <v>0</v>
      </c>
      <c r="E469" s="59">
        <v>0</v>
      </c>
      <c r="F469" s="61">
        <v>26.3</v>
      </c>
      <c r="G469" s="61">
        <f>0.16*F469</f>
        <v>4.2080000000000002</v>
      </c>
      <c r="H469" s="61">
        <f t="shared" ref="H469:H505" si="173">E469*F469*0.16</f>
        <v>0</v>
      </c>
      <c r="I469" s="62">
        <f>E469*F469</f>
        <v>0</v>
      </c>
      <c r="J469" s="63">
        <f t="shared" si="161"/>
        <v>0</v>
      </c>
      <c r="K469" s="46"/>
    </row>
    <row r="470" spans="1:11" s="36" customFormat="1" ht="28.5" x14ac:dyDescent="0.45">
      <c r="A470" s="106">
        <v>0</v>
      </c>
      <c r="B470" s="57">
        <v>44810</v>
      </c>
      <c r="C470" s="58" t="s">
        <v>583</v>
      </c>
      <c r="D470" s="59" t="s">
        <v>0</v>
      </c>
      <c r="E470" s="59">
        <v>0</v>
      </c>
      <c r="F470" s="61">
        <v>5820</v>
      </c>
      <c r="G470" s="61">
        <f>0.16*F79</f>
        <v>2.8319999999999999</v>
      </c>
      <c r="H470" s="61">
        <f>E470*F470*0.18</f>
        <v>0</v>
      </c>
      <c r="I470" s="62">
        <f>E470*F470</f>
        <v>0</v>
      </c>
      <c r="J470" s="63">
        <f t="shared" si="161"/>
        <v>0</v>
      </c>
      <c r="K470" s="46"/>
    </row>
    <row r="471" spans="1:11" ht="28.5" x14ac:dyDescent="0.45">
      <c r="A471" s="106">
        <v>10</v>
      </c>
      <c r="B471" s="57">
        <v>43439</v>
      </c>
      <c r="C471" s="64" t="s">
        <v>45</v>
      </c>
      <c r="D471" s="59" t="s">
        <v>0</v>
      </c>
      <c r="E471" s="59">
        <v>0</v>
      </c>
      <c r="F471" s="66">
        <v>35.4</v>
      </c>
      <c r="G471" s="61">
        <f t="shared" si="171"/>
        <v>5.6639999999999997</v>
      </c>
      <c r="H471" s="61">
        <f t="shared" si="173"/>
        <v>0</v>
      </c>
      <c r="I471" s="62">
        <f t="shared" si="163"/>
        <v>0</v>
      </c>
      <c r="J471" s="63">
        <f t="shared" si="161"/>
        <v>0</v>
      </c>
      <c r="K471" s="46"/>
    </row>
    <row r="472" spans="1:11" s="36" customFormat="1" ht="28.5" x14ac:dyDescent="0.45">
      <c r="A472" s="106">
        <v>0</v>
      </c>
      <c r="B472" s="57">
        <v>44880</v>
      </c>
      <c r="C472" s="64" t="s">
        <v>45</v>
      </c>
      <c r="D472" s="59" t="s">
        <v>0</v>
      </c>
      <c r="E472" s="59">
        <v>0</v>
      </c>
      <c r="F472" s="66">
        <v>0</v>
      </c>
      <c r="G472" s="61">
        <f t="shared" ref="G472" si="174">0.16*F472</f>
        <v>0</v>
      </c>
      <c r="H472" s="61">
        <f t="shared" ref="H472" si="175">E472*F472*0.16</f>
        <v>0</v>
      </c>
      <c r="I472" s="62">
        <f t="shared" ref="I472" si="176">E472*F472</f>
        <v>0</v>
      </c>
      <c r="J472" s="63">
        <f t="shared" ref="J472" si="177">H472+I472</f>
        <v>0</v>
      </c>
      <c r="K472" s="46"/>
    </row>
    <row r="473" spans="1:11" ht="28.5" x14ac:dyDescent="0.45">
      <c r="A473" s="106">
        <v>12</v>
      </c>
      <c r="B473" s="57">
        <v>44400</v>
      </c>
      <c r="C473" s="64" t="s">
        <v>385</v>
      </c>
      <c r="D473" s="59" t="s">
        <v>0</v>
      </c>
      <c r="E473" s="59">
        <v>0</v>
      </c>
      <c r="F473" s="66">
        <v>0</v>
      </c>
      <c r="G473" s="61">
        <f t="shared" si="171"/>
        <v>0</v>
      </c>
      <c r="H473" s="61">
        <f t="shared" si="173"/>
        <v>0</v>
      </c>
      <c r="I473" s="62">
        <f t="shared" si="163"/>
        <v>0</v>
      </c>
      <c r="J473" s="63">
        <f t="shared" si="161"/>
        <v>0</v>
      </c>
      <c r="K473" s="46"/>
    </row>
    <row r="474" spans="1:11" ht="28.5" x14ac:dyDescent="0.45">
      <c r="A474" s="106">
        <v>0</v>
      </c>
      <c r="B474" s="57">
        <v>44421</v>
      </c>
      <c r="C474" s="64" t="s">
        <v>387</v>
      </c>
      <c r="D474" s="59" t="s">
        <v>0</v>
      </c>
      <c r="E474" s="59">
        <v>0</v>
      </c>
      <c r="F474" s="66">
        <v>0</v>
      </c>
      <c r="G474" s="61">
        <f t="shared" si="171"/>
        <v>0</v>
      </c>
      <c r="H474" s="61">
        <f t="shared" si="173"/>
        <v>0</v>
      </c>
      <c r="I474" s="62">
        <f t="shared" si="163"/>
        <v>0</v>
      </c>
      <c r="J474" s="63">
        <f t="shared" si="161"/>
        <v>0</v>
      </c>
      <c r="K474" s="46"/>
    </row>
    <row r="475" spans="1:11" ht="28.5" x14ac:dyDescent="0.45">
      <c r="A475" s="106">
        <v>0</v>
      </c>
      <c r="B475" s="57">
        <v>41093</v>
      </c>
      <c r="C475" s="64" t="s">
        <v>344</v>
      </c>
      <c r="D475" s="59" t="s">
        <v>0</v>
      </c>
      <c r="E475" s="59">
        <v>0</v>
      </c>
      <c r="F475" s="61">
        <v>285</v>
      </c>
      <c r="G475" s="61">
        <f t="shared" si="171"/>
        <v>45.6</v>
      </c>
      <c r="H475" s="61">
        <f t="shared" si="173"/>
        <v>0</v>
      </c>
      <c r="I475" s="62">
        <f t="shared" si="163"/>
        <v>0</v>
      </c>
      <c r="J475" s="63">
        <f t="shared" si="161"/>
        <v>0</v>
      </c>
      <c r="K475" s="46"/>
    </row>
    <row r="476" spans="1:11" ht="28.5" x14ac:dyDescent="0.45">
      <c r="A476" s="106">
        <v>0</v>
      </c>
      <c r="B476" s="57">
        <v>41093</v>
      </c>
      <c r="C476" s="64" t="s">
        <v>345</v>
      </c>
      <c r="D476" s="59" t="s">
        <v>0</v>
      </c>
      <c r="E476" s="59">
        <v>0</v>
      </c>
      <c r="F476" s="61">
        <v>285</v>
      </c>
      <c r="G476" s="61">
        <f t="shared" si="171"/>
        <v>45.6</v>
      </c>
      <c r="H476" s="61">
        <f t="shared" si="173"/>
        <v>0</v>
      </c>
      <c r="I476" s="62">
        <f t="shared" si="163"/>
        <v>0</v>
      </c>
      <c r="J476" s="63">
        <f t="shared" si="161"/>
        <v>0</v>
      </c>
      <c r="K476" s="46"/>
    </row>
    <row r="477" spans="1:11" ht="28.5" x14ac:dyDescent="0.45">
      <c r="A477" s="106">
        <v>0</v>
      </c>
      <c r="B477" s="57">
        <v>42730</v>
      </c>
      <c r="C477" s="64" t="s">
        <v>202</v>
      </c>
      <c r="D477" s="59" t="s">
        <v>0</v>
      </c>
      <c r="E477" s="59">
        <v>0</v>
      </c>
      <c r="F477" s="66">
        <v>822</v>
      </c>
      <c r="G477" s="61">
        <f t="shared" si="171"/>
        <v>131.52000000000001</v>
      </c>
      <c r="H477" s="61">
        <f t="shared" si="173"/>
        <v>0</v>
      </c>
      <c r="I477" s="62">
        <f t="shared" si="163"/>
        <v>0</v>
      </c>
      <c r="J477" s="63">
        <f t="shared" si="161"/>
        <v>0</v>
      </c>
      <c r="K477" s="46"/>
    </row>
    <row r="478" spans="1:11" ht="28.5" x14ac:dyDescent="0.45">
      <c r="A478" s="106">
        <v>0</v>
      </c>
      <c r="B478" s="57">
        <v>42730</v>
      </c>
      <c r="C478" s="64" t="s">
        <v>203</v>
      </c>
      <c r="D478" s="59" t="s">
        <v>0</v>
      </c>
      <c r="E478" s="59">
        <v>0</v>
      </c>
      <c r="F478" s="66">
        <v>822</v>
      </c>
      <c r="G478" s="61">
        <f t="shared" si="171"/>
        <v>131.52000000000001</v>
      </c>
      <c r="H478" s="61">
        <f t="shared" si="173"/>
        <v>0</v>
      </c>
      <c r="I478" s="62">
        <f t="shared" si="163"/>
        <v>0</v>
      </c>
      <c r="J478" s="63">
        <f t="shared" si="161"/>
        <v>0</v>
      </c>
      <c r="K478" s="46"/>
    </row>
    <row r="479" spans="1:11" ht="28.5" x14ac:dyDescent="0.45">
      <c r="A479" s="106">
        <v>0</v>
      </c>
      <c r="B479" s="57">
        <v>42277</v>
      </c>
      <c r="C479" s="64" t="s">
        <v>221</v>
      </c>
      <c r="D479" s="59" t="s">
        <v>0</v>
      </c>
      <c r="E479" s="59">
        <v>0</v>
      </c>
      <c r="F479" s="66">
        <v>822</v>
      </c>
      <c r="G479" s="61">
        <f t="shared" si="171"/>
        <v>131.52000000000001</v>
      </c>
      <c r="H479" s="61">
        <f t="shared" si="173"/>
        <v>0</v>
      </c>
      <c r="I479" s="62">
        <f t="shared" si="163"/>
        <v>0</v>
      </c>
      <c r="J479" s="63">
        <f t="shared" si="161"/>
        <v>0</v>
      </c>
      <c r="K479" s="46"/>
    </row>
    <row r="480" spans="1:11" ht="28.5" x14ac:dyDescent="0.45">
      <c r="A480" s="106">
        <v>0</v>
      </c>
      <c r="B480" s="57">
        <v>42730</v>
      </c>
      <c r="C480" s="64" t="s">
        <v>222</v>
      </c>
      <c r="D480" s="59" t="s">
        <v>0</v>
      </c>
      <c r="E480" s="59">
        <v>0</v>
      </c>
      <c r="F480" s="66">
        <v>822</v>
      </c>
      <c r="G480" s="61">
        <f t="shared" si="171"/>
        <v>131.52000000000001</v>
      </c>
      <c r="H480" s="61">
        <f t="shared" si="173"/>
        <v>0</v>
      </c>
      <c r="I480" s="62">
        <f t="shared" si="163"/>
        <v>0</v>
      </c>
      <c r="J480" s="63">
        <f t="shared" si="161"/>
        <v>0</v>
      </c>
      <c r="K480" s="46"/>
    </row>
    <row r="481" spans="1:11" ht="28.5" x14ac:dyDescent="0.45">
      <c r="A481" s="106">
        <v>0</v>
      </c>
      <c r="B481" s="57">
        <v>41988</v>
      </c>
      <c r="C481" s="64" t="s">
        <v>346</v>
      </c>
      <c r="D481" s="59" t="s">
        <v>0</v>
      </c>
      <c r="E481" s="59">
        <v>0</v>
      </c>
      <c r="F481" s="61">
        <v>1300</v>
      </c>
      <c r="G481" s="61">
        <f t="shared" si="171"/>
        <v>208</v>
      </c>
      <c r="H481" s="61">
        <f t="shared" si="173"/>
        <v>0</v>
      </c>
      <c r="I481" s="62">
        <f t="shared" si="163"/>
        <v>0</v>
      </c>
      <c r="J481" s="63">
        <f t="shared" si="161"/>
        <v>0</v>
      </c>
      <c r="K481" s="46"/>
    </row>
    <row r="482" spans="1:11" ht="28.5" x14ac:dyDescent="0.45">
      <c r="A482" s="106">
        <v>0</v>
      </c>
      <c r="B482" s="57">
        <v>41991</v>
      </c>
      <c r="C482" s="64" t="s">
        <v>374</v>
      </c>
      <c r="D482" s="59" t="s">
        <v>0</v>
      </c>
      <c r="E482" s="59">
        <v>0</v>
      </c>
      <c r="F482" s="61">
        <v>1148</v>
      </c>
      <c r="G482" s="61">
        <f t="shared" si="171"/>
        <v>183.68</v>
      </c>
      <c r="H482" s="61">
        <f t="shared" si="173"/>
        <v>0</v>
      </c>
      <c r="I482" s="62">
        <f t="shared" si="163"/>
        <v>0</v>
      </c>
      <c r="J482" s="63">
        <f t="shared" si="161"/>
        <v>0</v>
      </c>
      <c r="K482" s="46"/>
    </row>
    <row r="483" spans="1:11" ht="28.5" x14ac:dyDescent="0.45">
      <c r="A483" s="106">
        <v>0</v>
      </c>
      <c r="B483" s="57">
        <v>41597</v>
      </c>
      <c r="C483" s="64" t="s">
        <v>233</v>
      </c>
      <c r="D483" s="59" t="s">
        <v>0</v>
      </c>
      <c r="E483" s="59">
        <v>0</v>
      </c>
      <c r="F483" s="61">
        <v>1148</v>
      </c>
      <c r="G483" s="61">
        <f t="shared" si="171"/>
        <v>183.68</v>
      </c>
      <c r="H483" s="61">
        <f t="shared" si="173"/>
        <v>0</v>
      </c>
      <c r="I483" s="62">
        <f t="shared" si="163"/>
        <v>0</v>
      </c>
      <c r="J483" s="63">
        <f t="shared" si="161"/>
        <v>0</v>
      </c>
      <c r="K483" s="46"/>
    </row>
    <row r="484" spans="1:11" ht="28.5" x14ac:dyDescent="0.45">
      <c r="A484" s="106">
        <v>0</v>
      </c>
      <c r="B484" s="57">
        <v>41991</v>
      </c>
      <c r="C484" s="64" t="s">
        <v>234</v>
      </c>
      <c r="D484" s="59" t="s">
        <v>0</v>
      </c>
      <c r="E484" s="59">
        <v>0</v>
      </c>
      <c r="F484" s="61">
        <v>1148</v>
      </c>
      <c r="G484" s="61">
        <f t="shared" si="171"/>
        <v>183.68</v>
      </c>
      <c r="H484" s="61">
        <f t="shared" si="173"/>
        <v>0</v>
      </c>
      <c r="I484" s="62">
        <f t="shared" si="163"/>
        <v>0</v>
      </c>
      <c r="J484" s="63">
        <f t="shared" si="161"/>
        <v>0</v>
      </c>
      <c r="K484" s="46"/>
    </row>
    <row r="485" spans="1:11" ht="28.5" x14ac:dyDescent="0.45">
      <c r="A485" s="106">
        <v>0</v>
      </c>
      <c r="B485" s="57">
        <v>42843</v>
      </c>
      <c r="C485" s="64" t="s">
        <v>49</v>
      </c>
      <c r="D485" s="59" t="s">
        <v>0</v>
      </c>
      <c r="E485" s="59">
        <v>0</v>
      </c>
      <c r="F485" s="66">
        <v>771.49</v>
      </c>
      <c r="G485" s="61">
        <f t="shared" si="171"/>
        <v>123.4384</v>
      </c>
      <c r="H485" s="61">
        <f t="shared" si="173"/>
        <v>0</v>
      </c>
      <c r="I485" s="62">
        <f t="shared" si="163"/>
        <v>0</v>
      </c>
      <c r="J485" s="63">
        <f t="shared" si="161"/>
        <v>0</v>
      </c>
      <c r="K485" s="46"/>
    </row>
    <row r="486" spans="1:11" ht="28.5" x14ac:dyDescent="0.45">
      <c r="A486" s="106">
        <v>0</v>
      </c>
      <c r="B486" s="57">
        <v>42359</v>
      </c>
      <c r="C486" s="64" t="s">
        <v>48</v>
      </c>
      <c r="D486" s="59" t="s">
        <v>0</v>
      </c>
      <c r="E486" s="59">
        <v>0</v>
      </c>
      <c r="F486" s="66">
        <v>948</v>
      </c>
      <c r="G486" s="61">
        <f t="shared" si="171"/>
        <v>151.68</v>
      </c>
      <c r="H486" s="61">
        <f t="shared" si="173"/>
        <v>0</v>
      </c>
      <c r="I486" s="62">
        <f t="shared" si="163"/>
        <v>0</v>
      </c>
      <c r="J486" s="63">
        <f t="shared" si="161"/>
        <v>0</v>
      </c>
      <c r="K486" s="46"/>
    </row>
    <row r="487" spans="1:11" s="35" customFormat="1" ht="28.5" x14ac:dyDescent="0.45">
      <c r="A487" s="106">
        <v>0</v>
      </c>
      <c r="B487" s="57">
        <v>44522</v>
      </c>
      <c r="C487" s="78" t="s">
        <v>404</v>
      </c>
      <c r="D487" s="59" t="s">
        <v>0</v>
      </c>
      <c r="E487" s="59">
        <v>0</v>
      </c>
      <c r="F487" s="66">
        <v>0</v>
      </c>
      <c r="G487" s="61">
        <f t="shared" si="171"/>
        <v>0</v>
      </c>
      <c r="H487" s="61">
        <f t="shared" si="173"/>
        <v>0</v>
      </c>
      <c r="I487" s="62">
        <f t="shared" si="163"/>
        <v>0</v>
      </c>
      <c r="J487" s="63">
        <f t="shared" si="161"/>
        <v>0</v>
      </c>
      <c r="K487" s="46"/>
    </row>
    <row r="488" spans="1:11" s="35" customFormat="1" ht="28.5" x14ac:dyDescent="0.45">
      <c r="A488" s="106">
        <v>0</v>
      </c>
      <c r="B488" s="57">
        <v>44522</v>
      </c>
      <c r="C488" s="78" t="s">
        <v>406</v>
      </c>
      <c r="D488" s="59" t="s">
        <v>0</v>
      </c>
      <c r="E488" s="59">
        <v>0</v>
      </c>
      <c r="F488" s="66">
        <v>0</v>
      </c>
      <c r="G488" s="61">
        <f t="shared" si="171"/>
        <v>0</v>
      </c>
      <c r="H488" s="61">
        <f t="shared" si="173"/>
        <v>0</v>
      </c>
      <c r="I488" s="62">
        <f t="shared" si="163"/>
        <v>0</v>
      </c>
      <c r="J488" s="63">
        <f t="shared" si="161"/>
        <v>0</v>
      </c>
      <c r="K488" s="46"/>
    </row>
    <row r="489" spans="1:11" ht="28.5" x14ac:dyDescent="0.45">
      <c r="A489" s="106">
        <v>0</v>
      </c>
      <c r="B489" s="57">
        <v>41991</v>
      </c>
      <c r="C489" s="78" t="s">
        <v>197</v>
      </c>
      <c r="D489" s="59" t="s">
        <v>0</v>
      </c>
      <c r="E489" s="59">
        <v>0</v>
      </c>
      <c r="F489" s="61">
        <v>3700</v>
      </c>
      <c r="G489" s="61">
        <f t="shared" si="171"/>
        <v>592</v>
      </c>
      <c r="H489" s="61">
        <f t="shared" si="173"/>
        <v>0</v>
      </c>
      <c r="I489" s="62">
        <f t="shared" si="163"/>
        <v>0</v>
      </c>
      <c r="J489" s="63">
        <f t="shared" si="161"/>
        <v>0</v>
      </c>
      <c r="K489" s="46"/>
    </row>
    <row r="490" spans="1:11" ht="28.5" x14ac:dyDescent="0.45">
      <c r="A490" s="106">
        <v>0</v>
      </c>
      <c r="B490" s="57">
        <v>41822</v>
      </c>
      <c r="C490" s="78" t="s">
        <v>198</v>
      </c>
      <c r="D490" s="59" t="s">
        <v>0</v>
      </c>
      <c r="E490" s="59">
        <v>0</v>
      </c>
      <c r="F490" s="61">
        <v>5225</v>
      </c>
      <c r="G490" s="61">
        <f t="shared" si="171"/>
        <v>836</v>
      </c>
      <c r="H490" s="61">
        <f t="shared" si="173"/>
        <v>0</v>
      </c>
      <c r="I490" s="62">
        <f t="shared" si="163"/>
        <v>0</v>
      </c>
      <c r="J490" s="63">
        <f t="shared" si="161"/>
        <v>0</v>
      </c>
      <c r="K490" s="46"/>
    </row>
    <row r="491" spans="1:11" s="36" customFormat="1" ht="28.5" x14ac:dyDescent="0.45">
      <c r="A491" s="106">
        <v>0</v>
      </c>
      <c r="B491" s="57">
        <v>45089</v>
      </c>
      <c r="C491" s="78" t="s">
        <v>713</v>
      </c>
      <c r="D491" s="59" t="s">
        <v>0</v>
      </c>
      <c r="E491" s="59">
        <v>0</v>
      </c>
      <c r="F491" s="61">
        <v>6100</v>
      </c>
      <c r="G491" s="61">
        <f>0.16*F491</f>
        <v>976</v>
      </c>
      <c r="H491" s="61">
        <f>E491*F491*0.18</f>
        <v>0</v>
      </c>
      <c r="I491" s="62">
        <f t="shared" si="163"/>
        <v>0</v>
      </c>
      <c r="J491" s="63">
        <f t="shared" si="161"/>
        <v>0</v>
      </c>
      <c r="K491" s="46"/>
    </row>
    <row r="492" spans="1:11" ht="28.5" x14ac:dyDescent="0.45">
      <c r="A492" s="106">
        <v>6</v>
      </c>
      <c r="B492" s="57">
        <v>42968</v>
      </c>
      <c r="C492" s="78" t="s">
        <v>199</v>
      </c>
      <c r="D492" s="59" t="s">
        <v>0</v>
      </c>
      <c r="E492" s="59">
        <v>0</v>
      </c>
      <c r="F492" s="61">
        <v>5225</v>
      </c>
      <c r="G492" s="61">
        <f t="shared" si="171"/>
        <v>836</v>
      </c>
      <c r="H492" s="61">
        <f t="shared" si="173"/>
        <v>0</v>
      </c>
      <c r="I492" s="62">
        <f t="shared" si="163"/>
        <v>0</v>
      </c>
      <c r="J492" s="63">
        <f t="shared" si="161"/>
        <v>0</v>
      </c>
      <c r="K492" s="46"/>
    </row>
    <row r="493" spans="1:11" s="36" customFormat="1" ht="28.5" x14ac:dyDescent="0.45">
      <c r="A493" s="106">
        <v>0</v>
      </c>
      <c r="B493" s="57">
        <v>45089</v>
      </c>
      <c r="C493" s="78" t="s">
        <v>714</v>
      </c>
      <c r="D493" s="59" t="s">
        <v>0</v>
      </c>
      <c r="E493" s="59">
        <v>0</v>
      </c>
      <c r="F493" s="61">
        <v>6100</v>
      </c>
      <c r="G493" s="61">
        <f t="shared" si="171"/>
        <v>976</v>
      </c>
      <c r="H493" s="61">
        <f>E493*F493*0.18</f>
        <v>0</v>
      </c>
      <c r="I493" s="62">
        <f>E493*F493</f>
        <v>0</v>
      </c>
      <c r="J493" s="63">
        <f t="shared" si="161"/>
        <v>0</v>
      </c>
      <c r="K493" s="46"/>
    </row>
    <row r="494" spans="1:11" s="36" customFormat="1" ht="28.5" x14ac:dyDescent="0.45">
      <c r="A494" s="106">
        <v>6</v>
      </c>
      <c r="B494" s="57">
        <v>45089</v>
      </c>
      <c r="C494" s="78" t="s">
        <v>715</v>
      </c>
      <c r="D494" s="59" t="s">
        <v>0</v>
      </c>
      <c r="E494" s="59">
        <v>0</v>
      </c>
      <c r="F494" s="61">
        <v>6100</v>
      </c>
      <c r="G494" s="61">
        <f t="shared" si="171"/>
        <v>976</v>
      </c>
      <c r="H494" s="61">
        <f>E494*F494*0.18</f>
        <v>0</v>
      </c>
      <c r="I494" s="62">
        <f>E494*F494</f>
        <v>0</v>
      </c>
      <c r="J494" s="63">
        <f t="shared" si="161"/>
        <v>0</v>
      </c>
      <c r="K494" s="46"/>
    </row>
    <row r="495" spans="1:11" s="36" customFormat="1" ht="28.5" x14ac:dyDescent="0.45">
      <c r="A495" s="106">
        <v>6</v>
      </c>
      <c r="B495" s="57">
        <v>45090</v>
      </c>
      <c r="C495" s="78" t="s">
        <v>716</v>
      </c>
      <c r="D495" s="59" t="s">
        <v>0</v>
      </c>
      <c r="E495" s="59">
        <v>0</v>
      </c>
      <c r="F495" s="61">
        <v>6100</v>
      </c>
      <c r="G495" s="61">
        <f t="shared" si="171"/>
        <v>976</v>
      </c>
      <c r="H495" s="61">
        <f>E495*F495*0.18</f>
        <v>0</v>
      </c>
      <c r="I495" s="62">
        <f>E495*F495</f>
        <v>0</v>
      </c>
      <c r="J495" s="63">
        <f t="shared" si="161"/>
        <v>0</v>
      </c>
      <c r="K495" s="46"/>
    </row>
    <row r="496" spans="1:11" ht="28.5" x14ac:dyDescent="0.45">
      <c r="A496" s="106">
        <v>6</v>
      </c>
      <c r="B496" s="57">
        <v>42968</v>
      </c>
      <c r="C496" s="78" t="s">
        <v>200</v>
      </c>
      <c r="D496" s="59" t="s">
        <v>0</v>
      </c>
      <c r="E496" s="59">
        <v>0</v>
      </c>
      <c r="F496" s="61">
        <v>5225</v>
      </c>
      <c r="G496" s="61">
        <f t="shared" si="171"/>
        <v>836</v>
      </c>
      <c r="H496" s="61">
        <f t="shared" si="173"/>
        <v>0</v>
      </c>
      <c r="I496" s="62">
        <f t="shared" si="163"/>
        <v>0</v>
      </c>
      <c r="J496" s="63">
        <f t="shared" si="161"/>
        <v>0</v>
      </c>
      <c r="K496" s="46"/>
    </row>
    <row r="497" spans="1:11" ht="28.5" x14ac:dyDescent="0.45">
      <c r="A497" s="106">
        <v>0</v>
      </c>
      <c r="B497" s="57">
        <v>41822</v>
      </c>
      <c r="C497" s="78" t="s">
        <v>209</v>
      </c>
      <c r="D497" s="59" t="s">
        <v>0</v>
      </c>
      <c r="E497" s="59">
        <v>0</v>
      </c>
      <c r="F497" s="61">
        <v>4292</v>
      </c>
      <c r="G497" s="61">
        <f t="shared" si="171"/>
        <v>686.72</v>
      </c>
      <c r="H497" s="61">
        <f t="shared" si="173"/>
        <v>0</v>
      </c>
      <c r="I497" s="62">
        <f t="shared" si="163"/>
        <v>0</v>
      </c>
      <c r="J497" s="63">
        <f t="shared" si="161"/>
        <v>0</v>
      </c>
      <c r="K497" s="46"/>
    </row>
    <row r="498" spans="1:11" ht="28.5" x14ac:dyDescent="0.45">
      <c r="A498" s="106">
        <v>0</v>
      </c>
      <c r="B498" s="57">
        <v>42075</v>
      </c>
      <c r="C498" s="73" t="s">
        <v>210</v>
      </c>
      <c r="D498" s="59" t="s">
        <v>0</v>
      </c>
      <c r="E498" s="59">
        <v>0</v>
      </c>
      <c r="F498" s="61">
        <v>4292</v>
      </c>
      <c r="G498" s="61">
        <f t="shared" si="171"/>
        <v>686.72</v>
      </c>
      <c r="H498" s="61">
        <f t="shared" si="173"/>
        <v>0</v>
      </c>
      <c r="I498" s="62">
        <f t="shared" si="163"/>
        <v>0</v>
      </c>
      <c r="J498" s="63">
        <f t="shared" si="161"/>
        <v>0</v>
      </c>
      <c r="K498" s="46"/>
    </row>
    <row r="499" spans="1:11" ht="28.5" x14ac:dyDescent="0.45">
      <c r="A499" s="106">
        <v>0</v>
      </c>
      <c r="B499" s="57">
        <v>41822</v>
      </c>
      <c r="C499" s="73" t="s">
        <v>211</v>
      </c>
      <c r="D499" s="59" t="s">
        <v>0</v>
      </c>
      <c r="E499" s="59">
        <f>'[1]Toner HP 6002A '!H12</f>
        <v>0</v>
      </c>
      <c r="F499" s="61">
        <v>4292</v>
      </c>
      <c r="G499" s="61">
        <f t="shared" si="171"/>
        <v>686.72</v>
      </c>
      <c r="H499" s="61">
        <f t="shared" si="173"/>
        <v>0</v>
      </c>
      <c r="I499" s="62">
        <f t="shared" si="163"/>
        <v>0</v>
      </c>
      <c r="J499" s="63">
        <f t="shared" si="161"/>
        <v>0</v>
      </c>
      <c r="K499" s="46"/>
    </row>
    <row r="500" spans="1:11" ht="28.5" x14ac:dyDescent="0.45">
      <c r="A500" s="106">
        <v>0</v>
      </c>
      <c r="B500" s="57">
        <v>41822</v>
      </c>
      <c r="C500" s="78" t="s">
        <v>118</v>
      </c>
      <c r="D500" s="59" t="s">
        <v>0</v>
      </c>
      <c r="E500" s="59">
        <v>0</v>
      </c>
      <c r="F500" s="61">
        <v>5200</v>
      </c>
      <c r="G500" s="61">
        <f t="shared" si="171"/>
        <v>832</v>
      </c>
      <c r="H500" s="61">
        <f t="shared" si="173"/>
        <v>0</v>
      </c>
      <c r="I500" s="62">
        <f t="shared" si="163"/>
        <v>0</v>
      </c>
      <c r="J500" s="63">
        <f t="shared" si="161"/>
        <v>0</v>
      </c>
      <c r="K500" s="46"/>
    </row>
    <row r="501" spans="1:11" ht="28.5" x14ac:dyDescent="0.45">
      <c r="A501" s="106">
        <v>0</v>
      </c>
      <c r="B501" s="57">
        <v>40932</v>
      </c>
      <c r="C501" s="78" t="s">
        <v>141</v>
      </c>
      <c r="D501" s="74" t="s">
        <v>0</v>
      </c>
      <c r="E501" s="59">
        <f>'[1]Toner HP  Amarillo Q7582'!H12</f>
        <v>0</v>
      </c>
      <c r="F501" s="61">
        <v>6849.8</v>
      </c>
      <c r="G501" s="61">
        <f t="shared" si="171"/>
        <v>1095.9680000000001</v>
      </c>
      <c r="H501" s="61">
        <f t="shared" si="173"/>
        <v>0</v>
      </c>
      <c r="I501" s="62">
        <f t="shared" si="163"/>
        <v>0</v>
      </c>
      <c r="J501" s="63">
        <f t="shared" si="161"/>
        <v>0</v>
      </c>
      <c r="K501" s="46"/>
    </row>
    <row r="502" spans="1:11" s="40" customFormat="1" ht="28.5" x14ac:dyDescent="0.45">
      <c r="A502" s="106">
        <v>0</v>
      </c>
      <c r="B502" s="72">
        <v>41822</v>
      </c>
      <c r="C502" s="73" t="s">
        <v>408</v>
      </c>
      <c r="D502" s="59" t="s">
        <v>0</v>
      </c>
      <c r="E502" s="74">
        <v>0</v>
      </c>
      <c r="F502" s="75">
        <v>6849.8</v>
      </c>
      <c r="G502" s="75">
        <f t="shared" si="171"/>
        <v>1095.9680000000001</v>
      </c>
      <c r="H502" s="75">
        <f t="shared" si="173"/>
        <v>0</v>
      </c>
      <c r="I502" s="62">
        <f t="shared" si="163"/>
        <v>0</v>
      </c>
      <c r="J502" s="63">
        <f t="shared" si="161"/>
        <v>0</v>
      </c>
      <c r="K502" s="77"/>
    </row>
    <row r="503" spans="1:11" ht="28.5" x14ac:dyDescent="0.45">
      <c r="A503" s="106">
        <v>0</v>
      </c>
      <c r="B503" s="57">
        <v>41194</v>
      </c>
      <c r="C503" s="78" t="s">
        <v>46</v>
      </c>
      <c r="D503" s="74" t="s">
        <v>0</v>
      </c>
      <c r="E503" s="59">
        <f>'[1]Toner HP -Negra Q6470'!H12</f>
        <v>0</v>
      </c>
      <c r="F503" s="61">
        <v>7110.8</v>
      </c>
      <c r="G503" s="61">
        <f t="shared" si="171"/>
        <v>1137.7280000000001</v>
      </c>
      <c r="H503" s="61">
        <f t="shared" si="173"/>
        <v>0</v>
      </c>
      <c r="I503" s="62">
        <f t="shared" si="163"/>
        <v>0</v>
      </c>
      <c r="J503" s="63">
        <f t="shared" si="161"/>
        <v>0</v>
      </c>
      <c r="K503" s="46"/>
    </row>
    <row r="504" spans="1:11" s="40" customFormat="1" ht="28.5" x14ac:dyDescent="0.45">
      <c r="A504" s="106">
        <v>0</v>
      </c>
      <c r="B504" s="72">
        <v>41194</v>
      </c>
      <c r="C504" s="78" t="s">
        <v>409</v>
      </c>
      <c r="D504" s="59" t="s">
        <v>0</v>
      </c>
      <c r="E504" s="74">
        <v>0</v>
      </c>
      <c r="F504" s="75">
        <v>6849.8</v>
      </c>
      <c r="G504" s="75">
        <f t="shared" si="171"/>
        <v>1095.9680000000001</v>
      </c>
      <c r="H504" s="75">
        <f t="shared" si="173"/>
        <v>0</v>
      </c>
      <c r="I504" s="62">
        <f t="shared" si="163"/>
        <v>0</v>
      </c>
      <c r="J504" s="63">
        <f t="shared" si="161"/>
        <v>0</v>
      </c>
      <c r="K504" s="77"/>
    </row>
    <row r="505" spans="1:11" ht="28.5" x14ac:dyDescent="0.45">
      <c r="A505" s="106">
        <v>0</v>
      </c>
      <c r="B505" s="57">
        <v>40896</v>
      </c>
      <c r="C505" s="78" t="s">
        <v>213</v>
      </c>
      <c r="D505" s="59" t="s">
        <v>0</v>
      </c>
      <c r="E505" s="59">
        <v>0</v>
      </c>
      <c r="F505" s="61">
        <v>3746.8</v>
      </c>
      <c r="G505" s="61">
        <f t="shared" si="171"/>
        <v>599.48800000000006</v>
      </c>
      <c r="H505" s="61">
        <f t="shared" si="173"/>
        <v>0</v>
      </c>
      <c r="I505" s="62">
        <f t="shared" si="163"/>
        <v>0</v>
      </c>
      <c r="J505" s="63">
        <f t="shared" si="161"/>
        <v>0</v>
      </c>
      <c r="K505" s="46"/>
    </row>
    <row r="506" spans="1:11" ht="28.5" x14ac:dyDescent="0.45">
      <c r="A506" s="106">
        <v>0</v>
      </c>
      <c r="B506" s="57">
        <v>42458</v>
      </c>
      <c r="C506" s="78" t="s">
        <v>407</v>
      </c>
      <c r="D506" s="59" t="s">
        <v>0</v>
      </c>
      <c r="E506" s="59">
        <v>0</v>
      </c>
      <c r="F506" s="61">
        <v>1664</v>
      </c>
      <c r="G506" s="61">
        <f t="shared" ref="G506:G549" si="178">0.16*F506</f>
        <v>266.24</v>
      </c>
      <c r="H506" s="61">
        <f t="shared" ref="H506:H549" si="179">E506*F506*0.16</f>
        <v>0</v>
      </c>
      <c r="I506" s="62">
        <f t="shared" si="163"/>
        <v>0</v>
      </c>
      <c r="J506" s="63">
        <f t="shared" si="161"/>
        <v>0</v>
      </c>
      <c r="K506" s="46"/>
    </row>
    <row r="507" spans="1:11" ht="28.5" x14ac:dyDescent="0.45">
      <c r="A507" s="106">
        <v>0</v>
      </c>
      <c r="B507" s="57">
        <v>41597</v>
      </c>
      <c r="C507" s="78" t="s">
        <v>201</v>
      </c>
      <c r="D507" s="59" t="s">
        <v>0</v>
      </c>
      <c r="E507" s="59">
        <v>0</v>
      </c>
      <c r="F507" s="61">
        <v>3248</v>
      </c>
      <c r="G507" s="61">
        <f t="shared" si="178"/>
        <v>519.68000000000006</v>
      </c>
      <c r="H507" s="61">
        <f t="shared" si="179"/>
        <v>0</v>
      </c>
      <c r="I507" s="62">
        <f t="shared" si="163"/>
        <v>0</v>
      </c>
      <c r="J507" s="63">
        <f t="shared" si="161"/>
        <v>0</v>
      </c>
      <c r="K507" s="46"/>
    </row>
    <row r="508" spans="1:11" ht="28.5" x14ac:dyDescent="0.45">
      <c r="A508" s="106">
        <v>0</v>
      </c>
      <c r="B508" s="57">
        <v>42944</v>
      </c>
      <c r="C508" s="78" t="s">
        <v>195</v>
      </c>
      <c r="D508" s="74" t="s">
        <v>0</v>
      </c>
      <c r="E508" s="59">
        <v>0</v>
      </c>
      <c r="F508" s="61">
        <v>6700</v>
      </c>
      <c r="G508" s="61">
        <f t="shared" si="178"/>
        <v>1072</v>
      </c>
      <c r="H508" s="61">
        <f t="shared" si="179"/>
        <v>0</v>
      </c>
      <c r="I508" s="62">
        <f t="shared" si="163"/>
        <v>0</v>
      </c>
      <c r="J508" s="63">
        <f t="shared" si="161"/>
        <v>0</v>
      </c>
      <c r="K508" s="46"/>
    </row>
    <row r="509" spans="1:11" s="40" customFormat="1" ht="28.5" x14ac:dyDescent="0.45">
      <c r="A509" s="106">
        <v>0</v>
      </c>
      <c r="B509" s="72">
        <v>42944</v>
      </c>
      <c r="C509" s="78" t="s">
        <v>196</v>
      </c>
      <c r="D509" s="59" t="s">
        <v>0</v>
      </c>
      <c r="E509" s="74">
        <v>0</v>
      </c>
      <c r="F509" s="79">
        <v>9500</v>
      </c>
      <c r="G509" s="75">
        <f t="shared" si="178"/>
        <v>1520</v>
      </c>
      <c r="H509" s="75">
        <f t="shared" si="179"/>
        <v>0</v>
      </c>
      <c r="I509" s="62">
        <f t="shared" si="163"/>
        <v>0</v>
      </c>
      <c r="J509" s="63">
        <f t="shared" si="161"/>
        <v>0</v>
      </c>
      <c r="K509" s="77"/>
    </row>
    <row r="510" spans="1:11" ht="28.5" x14ac:dyDescent="0.45">
      <c r="A510" s="106">
        <v>0</v>
      </c>
      <c r="B510" s="57">
        <v>42944</v>
      </c>
      <c r="C510" s="78" t="s">
        <v>402</v>
      </c>
      <c r="D510" s="59" t="s">
        <v>0</v>
      </c>
      <c r="E510" s="59">
        <v>0</v>
      </c>
      <c r="F510" s="61">
        <v>9500</v>
      </c>
      <c r="G510" s="61">
        <f t="shared" si="178"/>
        <v>1520</v>
      </c>
      <c r="H510" s="61">
        <f t="shared" si="179"/>
        <v>0</v>
      </c>
      <c r="I510" s="62">
        <f t="shared" si="163"/>
        <v>0</v>
      </c>
      <c r="J510" s="63">
        <f t="shared" si="161"/>
        <v>0</v>
      </c>
      <c r="K510" s="46"/>
    </row>
    <row r="511" spans="1:11" ht="28.5" x14ac:dyDescent="0.45">
      <c r="A511" s="106">
        <v>0</v>
      </c>
      <c r="B511" s="57">
        <v>43095</v>
      </c>
      <c r="C511" s="78" t="s">
        <v>403</v>
      </c>
      <c r="D511" s="59" t="s">
        <v>0</v>
      </c>
      <c r="E511" s="59">
        <v>0</v>
      </c>
      <c r="F511" s="61">
        <v>10250</v>
      </c>
      <c r="G511" s="61">
        <f t="shared" si="178"/>
        <v>1640</v>
      </c>
      <c r="H511" s="61">
        <f t="shared" si="179"/>
        <v>0</v>
      </c>
      <c r="I511" s="62">
        <f t="shared" si="163"/>
        <v>0</v>
      </c>
      <c r="J511" s="63">
        <f t="shared" ref="J511:J588" si="180">H511+I511</f>
        <v>0</v>
      </c>
      <c r="K511" s="46"/>
    </row>
    <row r="512" spans="1:11" ht="28.5" x14ac:dyDescent="0.45">
      <c r="A512" s="106">
        <v>0</v>
      </c>
      <c r="B512" s="57">
        <v>41822</v>
      </c>
      <c r="C512" s="78" t="s">
        <v>205</v>
      </c>
      <c r="D512" s="59" t="s">
        <v>0</v>
      </c>
      <c r="E512" s="59">
        <v>0</v>
      </c>
      <c r="F512" s="61">
        <v>2500</v>
      </c>
      <c r="G512" s="61">
        <f t="shared" si="178"/>
        <v>400</v>
      </c>
      <c r="H512" s="61">
        <f t="shared" si="179"/>
        <v>0</v>
      </c>
      <c r="I512" s="62">
        <f t="shared" si="163"/>
        <v>0</v>
      </c>
      <c r="J512" s="63">
        <f t="shared" si="180"/>
        <v>0</v>
      </c>
      <c r="K512" s="46"/>
    </row>
    <row r="513" spans="1:11" ht="28.5" x14ac:dyDescent="0.45">
      <c r="A513" s="106">
        <v>0</v>
      </c>
      <c r="B513" s="57">
        <v>42277</v>
      </c>
      <c r="C513" s="78" t="s">
        <v>204</v>
      </c>
      <c r="D513" s="59" t="s">
        <v>0</v>
      </c>
      <c r="E513" s="59">
        <v>0</v>
      </c>
      <c r="F513" s="61">
        <v>3781.6</v>
      </c>
      <c r="G513" s="61">
        <f t="shared" si="178"/>
        <v>605.05600000000004</v>
      </c>
      <c r="H513" s="61">
        <f t="shared" si="179"/>
        <v>0</v>
      </c>
      <c r="I513" s="62">
        <f t="shared" si="163"/>
        <v>0</v>
      </c>
      <c r="J513" s="63">
        <f t="shared" si="180"/>
        <v>0</v>
      </c>
      <c r="K513" s="46"/>
    </row>
    <row r="514" spans="1:11" ht="28.5" x14ac:dyDescent="0.45">
      <c r="A514" s="106">
        <v>0</v>
      </c>
      <c r="B514" s="57">
        <v>42730</v>
      </c>
      <c r="C514" s="73" t="s">
        <v>347</v>
      </c>
      <c r="D514" s="59" t="s">
        <v>0</v>
      </c>
      <c r="E514" s="59">
        <v>0</v>
      </c>
      <c r="F514" s="61">
        <v>3422</v>
      </c>
      <c r="G514" s="61">
        <f t="shared" si="178"/>
        <v>547.52</v>
      </c>
      <c r="H514" s="61">
        <f t="shared" si="179"/>
        <v>0</v>
      </c>
      <c r="I514" s="62">
        <f t="shared" si="163"/>
        <v>0</v>
      </c>
      <c r="J514" s="63">
        <f t="shared" si="180"/>
        <v>0</v>
      </c>
      <c r="K514" s="46"/>
    </row>
    <row r="515" spans="1:11" ht="28.5" x14ac:dyDescent="0.45">
      <c r="A515" s="106">
        <v>0</v>
      </c>
      <c r="B515" s="57">
        <v>42730</v>
      </c>
      <c r="C515" s="73" t="s">
        <v>348</v>
      </c>
      <c r="D515" s="59" t="s">
        <v>0</v>
      </c>
      <c r="E515" s="59">
        <v>0</v>
      </c>
      <c r="F515" s="61">
        <v>3422</v>
      </c>
      <c r="G515" s="61">
        <f t="shared" si="178"/>
        <v>547.52</v>
      </c>
      <c r="H515" s="61">
        <f t="shared" si="179"/>
        <v>0</v>
      </c>
      <c r="I515" s="62">
        <f t="shared" si="163"/>
        <v>0</v>
      </c>
      <c r="J515" s="63">
        <f t="shared" si="180"/>
        <v>0</v>
      </c>
      <c r="K515" s="46"/>
    </row>
    <row r="516" spans="1:11" ht="28.5" x14ac:dyDescent="0.45">
      <c r="A516" s="106">
        <v>0</v>
      </c>
      <c r="B516" s="57">
        <v>42730</v>
      </c>
      <c r="C516" s="73" t="s">
        <v>349</v>
      </c>
      <c r="D516" s="59" t="s">
        <v>0</v>
      </c>
      <c r="E516" s="59">
        <v>0</v>
      </c>
      <c r="F516" s="61">
        <v>3422</v>
      </c>
      <c r="G516" s="61">
        <f t="shared" si="178"/>
        <v>547.52</v>
      </c>
      <c r="H516" s="61">
        <f t="shared" si="179"/>
        <v>0</v>
      </c>
      <c r="I516" s="62">
        <f t="shared" si="163"/>
        <v>0</v>
      </c>
      <c r="J516" s="63">
        <f t="shared" si="180"/>
        <v>0</v>
      </c>
      <c r="K516" s="46"/>
    </row>
    <row r="517" spans="1:11" ht="28.5" x14ac:dyDescent="0.45">
      <c r="A517" s="106">
        <v>0</v>
      </c>
      <c r="B517" s="57">
        <v>42730</v>
      </c>
      <c r="C517" s="73" t="s">
        <v>350</v>
      </c>
      <c r="D517" s="59" t="s">
        <v>0</v>
      </c>
      <c r="E517" s="59">
        <v>0</v>
      </c>
      <c r="F517" s="61">
        <v>3422</v>
      </c>
      <c r="G517" s="61">
        <f t="shared" si="178"/>
        <v>547.52</v>
      </c>
      <c r="H517" s="61">
        <f t="shared" si="179"/>
        <v>0</v>
      </c>
      <c r="I517" s="62">
        <f t="shared" si="163"/>
        <v>0</v>
      </c>
      <c r="J517" s="63">
        <f t="shared" si="180"/>
        <v>0</v>
      </c>
      <c r="K517" s="46"/>
    </row>
    <row r="518" spans="1:11" ht="28.5" x14ac:dyDescent="0.45">
      <c r="A518" s="106">
        <v>0</v>
      </c>
      <c r="B518" s="57">
        <v>42075</v>
      </c>
      <c r="C518" s="73" t="s">
        <v>212</v>
      </c>
      <c r="D518" s="59" t="s">
        <v>0</v>
      </c>
      <c r="E518" s="59">
        <v>0</v>
      </c>
      <c r="F518" s="61">
        <v>4292</v>
      </c>
      <c r="G518" s="61">
        <f t="shared" si="178"/>
        <v>686.72</v>
      </c>
      <c r="H518" s="61">
        <f t="shared" si="179"/>
        <v>0</v>
      </c>
      <c r="I518" s="62">
        <f t="shared" si="163"/>
        <v>0</v>
      </c>
      <c r="J518" s="63">
        <f t="shared" si="180"/>
        <v>0</v>
      </c>
      <c r="K518" s="46"/>
    </row>
    <row r="519" spans="1:11" ht="28.5" x14ac:dyDescent="0.45">
      <c r="A519" s="106">
        <v>0</v>
      </c>
      <c r="B519" s="57">
        <v>41991</v>
      </c>
      <c r="C519" s="78" t="s">
        <v>115</v>
      </c>
      <c r="D519" s="59" t="s">
        <v>0</v>
      </c>
      <c r="E519" s="59">
        <v>0</v>
      </c>
      <c r="F519" s="61">
        <v>4250</v>
      </c>
      <c r="G519" s="61">
        <f t="shared" si="178"/>
        <v>680</v>
      </c>
      <c r="H519" s="61">
        <f t="shared" si="179"/>
        <v>0</v>
      </c>
      <c r="I519" s="62">
        <f t="shared" si="163"/>
        <v>0</v>
      </c>
      <c r="J519" s="63">
        <f t="shared" si="180"/>
        <v>0</v>
      </c>
      <c r="K519" s="46"/>
    </row>
    <row r="520" spans="1:11" ht="28.5" x14ac:dyDescent="0.45">
      <c r="A520" s="106">
        <v>0</v>
      </c>
      <c r="B520" s="57">
        <v>41822</v>
      </c>
      <c r="C520" s="78" t="s">
        <v>116</v>
      </c>
      <c r="D520" s="59" t="s">
        <v>0</v>
      </c>
      <c r="E520" s="59">
        <v>0</v>
      </c>
      <c r="F520" s="61">
        <v>5200</v>
      </c>
      <c r="G520" s="61">
        <f t="shared" si="178"/>
        <v>832</v>
      </c>
      <c r="H520" s="61">
        <f t="shared" si="179"/>
        <v>0</v>
      </c>
      <c r="I520" s="62">
        <f t="shared" si="163"/>
        <v>0</v>
      </c>
      <c r="J520" s="63">
        <f t="shared" si="180"/>
        <v>0</v>
      </c>
      <c r="K520" s="46"/>
    </row>
    <row r="521" spans="1:11" ht="28.5" x14ac:dyDescent="0.45">
      <c r="A521" s="106">
        <v>0</v>
      </c>
      <c r="B521" s="57">
        <v>41822</v>
      </c>
      <c r="C521" s="78" t="s">
        <v>117</v>
      </c>
      <c r="D521" s="59" t="s">
        <v>0</v>
      </c>
      <c r="E521" s="59">
        <v>0</v>
      </c>
      <c r="F521" s="61">
        <v>5200</v>
      </c>
      <c r="G521" s="61">
        <f t="shared" si="178"/>
        <v>832</v>
      </c>
      <c r="H521" s="61">
        <f t="shared" si="179"/>
        <v>0</v>
      </c>
      <c r="I521" s="62">
        <f t="shared" si="163"/>
        <v>0</v>
      </c>
      <c r="J521" s="63">
        <f t="shared" si="180"/>
        <v>0</v>
      </c>
      <c r="K521" s="46"/>
    </row>
    <row r="522" spans="1:11" s="35" customFormat="1" ht="28.5" x14ac:dyDescent="0.45">
      <c r="A522" s="106">
        <v>0</v>
      </c>
      <c r="B522" s="57">
        <v>44522</v>
      </c>
      <c r="C522" s="78" t="s">
        <v>405</v>
      </c>
      <c r="D522" s="59" t="s">
        <v>0</v>
      </c>
      <c r="E522" s="59">
        <v>0</v>
      </c>
      <c r="F522" s="61">
        <v>0</v>
      </c>
      <c r="G522" s="61">
        <f t="shared" si="178"/>
        <v>0</v>
      </c>
      <c r="H522" s="61">
        <f t="shared" si="179"/>
        <v>0</v>
      </c>
      <c r="I522" s="62">
        <f t="shared" si="163"/>
        <v>0</v>
      </c>
      <c r="J522" s="63">
        <f t="shared" si="180"/>
        <v>0</v>
      </c>
      <c r="K522" s="46"/>
    </row>
    <row r="523" spans="1:11" ht="28.5" x14ac:dyDescent="0.45">
      <c r="A523" s="106">
        <v>0</v>
      </c>
      <c r="B523" s="57">
        <v>41188</v>
      </c>
      <c r="C523" s="78" t="s">
        <v>47</v>
      </c>
      <c r="D523" s="59" t="s">
        <v>0</v>
      </c>
      <c r="E523" s="59">
        <f>'[1]Toner HP- 42X 5942X'!H12</f>
        <v>0</v>
      </c>
      <c r="F523" s="61">
        <v>8120</v>
      </c>
      <c r="G523" s="61">
        <f t="shared" si="178"/>
        <v>1299.2</v>
      </c>
      <c r="H523" s="61">
        <f t="shared" si="179"/>
        <v>0</v>
      </c>
      <c r="I523" s="62">
        <f t="shared" si="163"/>
        <v>0</v>
      </c>
      <c r="J523" s="63">
        <f t="shared" si="180"/>
        <v>0</v>
      </c>
      <c r="K523" s="46"/>
    </row>
    <row r="524" spans="1:11" ht="28.5" x14ac:dyDescent="0.45">
      <c r="A524" s="106">
        <v>0</v>
      </c>
      <c r="B524" s="57">
        <v>41822</v>
      </c>
      <c r="C524" s="78" t="s">
        <v>207</v>
      </c>
      <c r="D524" s="74" t="s">
        <v>0</v>
      </c>
      <c r="E524" s="74">
        <v>0</v>
      </c>
      <c r="F524" s="75">
        <v>1000</v>
      </c>
      <c r="G524" s="75">
        <f t="shared" si="178"/>
        <v>160</v>
      </c>
      <c r="H524" s="75">
        <f t="shared" si="179"/>
        <v>0</v>
      </c>
      <c r="I524" s="76">
        <f t="shared" si="163"/>
        <v>0</v>
      </c>
      <c r="J524" s="120">
        <f t="shared" si="180"/>
        <v>0</v>
      </c>
      <c r="K524" s="46"/>
    </row>
    <row r="525" spans="1:11" ht="28.5" x14ac:dyDescent="0.45">
      <c r="A525" s="106">
        <v>0</v>
      </c>
      <c r="B525" s="57">
        <v>42761</v>
      </c>
      <c r="C525" s="78" t="s">
        <v>206</v>
      </c>
      <c r="D525" s="74" t="s">
        <v>0</v>
      </c>
      <c r="E525" s="74">
        <v>0</v>
      </c>
      <c r="F525" s="75">
        <v>3626.16</v>
      </c>
      <c r="G525" s="75">
        <f t="shared" si="178"/>
        <v>580.18560000000002</v>
      </c>
      <c r="H525" s="75">
        <f t="shared" si="179"/>
        <v>0</v>
      </c>
      <c r="I525" s="76">
        <f t="shared" si="163"/>
        <v>0</v>
      </c>
      <c r="J525" s="120">
        <f t="shared" si="180"/>
        <v>0</v>
      </c>
      <c r="K525" s="46"/>
    </row>
    <row r="526" spans="1:11" ht="28.5" x14ac:dyDescent="0.45">
      <c r="A526" s="106">
        <v>0</v>
      </c>
      <c r="B526" s="57">
        <v>42968</v>
      </c>
      <c r="C526" s="78" t="s">
        <v>150</v>
      </c>
      <c r="D526" s="74" t="s">
        <v>0</v>
      </c>
      <c r="E526" s="74">
        <v>0</v>
      </c>
      <c r="F526" s="75">
        <v>7979.16</v>
      </c>
      <c r="G526" s="75">
        <f t="shared" si="178"/>
        <v>1276.6656</v>
      </c>
      <c r="H526" s="75">
        <f t="shared" si="179"/>
        <v>0</v>
      </c>
      <c r="I526" s="76">
        <f t="shared" si="163"/>
        <v>0</v>
      </c>
      <c r="J526" s="120">
        <f t="shared" si="180"/>
        <v>0</v>
      </c>
      <c r="K526" s="46"/>
    </row>
    <row r="527" spans="1:11" ht="28.5" x14ac:dyDescent="0.45">
      <c r="A527" s="106">
        <v>0</v>
      </c>
      <c r="B527" s="57">
        <v>42968</v>
      </c>
      <c r="C527" s="78" t="s">
        <v>151</v>
      </c>
      <c r="D527" s="74" t="s">
        <v>0</v>
      </c>
      <c r="E527" s="74">
        <v>0</v>
      </c>
      <c r="F527" s="75">
        <v>11210.12</v>
      </c>
      <c r="G527" s="75">
        <f t="shared" si="178"/>
        <v>1793.6192000000001</v>
      </c>
      <c r="H527" s="75">
        <f t="shared" si="179"/>
        <v>0</v>
      </c>
      <c r="I527" s="76">
        <f t="shared" si="163"/>
        <v>0</v>
      </c>
      <c r="J527" s="120">
        <f t="shared" si="180"/>
        <v>0</v>
      </c>
      <c r="K527" s="46"/>
    </row>
    <row r="528" spans="1:11" ht="28.5" x14ac:dyDescent="0.45">
      <c r="A528" s="106">
        <v>0</v>
      </c>
      <c r="B528" s="57">
        <v>42968</v>
      </c>
      <c r="C528" s="78" t="s">
        <v>153</v>
      </c>
      <c r="D528" s="74" t="s">
        <v>0</v>
      </c>
      <c r="E528" s="74">
        <v>0</v>
      </c>
      <c r="F528" s="75">
        <v>11210.12</v>
      </c>
      <c r="G528" s="75">
        <f t="shared" si="178"/>
        <v>1793.6192000000001</v>
      </c>
      <c r="H528" s="75">
        <f t="shared" si="179"/>
        <v>0</v>
      </c>
      <c r="I528" s="76">
        <f t="shared" si="163"/>
        <v>0</v>
      </c>
      <c r="J528" s="120">
        <f t="shared" si="180"/>
        <v>0</v>
      </c>
      <c r="K528" s="46"/>
    </row>
    <row r="529" spans="1:11" ht="28.5" x14ac:dyDescent="0.45">
      <c r="A529" s="106">
        <v>0</v>
      </c>
      <c r="B529" s="57">
        <v>42968</v>
      </c>
      <c r="C529" s="78" t="s">
        <v>152</v>
      </c>
      <c r="D529" s="74" t="s">
        <v>0</v>
      </c>
      <c r="E529" s="74">
        <v>0</v>
      </c>
      <c r="F529" s="75">
        <v>11210.13</v>
      </c>
      <c r="G529" s="75">
        <f t="shared" si="178"/>
        <v>1793.6207999999999</v>
      </c>
      <c r="H529" s="75">
        <f t="shared" si="179"/>
        <v>0</v>
      </c>
      <c r="I529" s="76">
        <f t="shared" si="163"/>
        <v>0</v>
      </c>
      <c r="J529" s="120">
        <f t="shared" si="180"/>
        <v>0</v>
      </c>
      <c r="K529" s="46"/>
    </row>
    <row r="530" spans="1:11" ht="28.5" x14ac:dyDescent="0.45">
      <c r="A530" s="106">
        <v>0</v>
      </c>
      <c r="B530" s="57">
        <v>41914</v>
      </c>
      <c r="C530" s="78" t="s">
        <v>208</v>
      </c>
      <c r="D530" s="74" t="s">
        <v>0</v>
      </c>
      <c r="E530" s="74">
        <v>0</v>
      </c>
      <c r="F530" s="75">
        <v>1793.6</v>
      </c>
      <c r="G530" s="75">
        <f t="shared" si="178"/>
        <v>286.976</v>
      </c>
      <c r="H530" s="75">
        <f t="shared" si="179"/>
        <v>0</v>
      </c>
      <c r="I530" s="76">
        <f t="shared" ref="I530:I608" si="181">E530*F530</f>
        <v>0</v>
      </c>
      <c r="J530" s="120">
        <f t="shared" si="180"/>
        <v>0</v>
      </c>
      <c r="K530" s="46"/>
    </row>
    <row r="531" spans="1:11" s="36" customFormat="1" ht="28.5" x14ac:dyDescent="0.45">
      <c r="A531" s="106">
        <v>0</v>
      </c>
      <c r="B531" s="57">
        <v>45051</v>
      </c>
      <c r="C531" s="78" t="s">
        <v>702</v>
      </c>
      <c r="D531" s="74" t="s">
        <v>0</v>
      </c>
      <c r="E531" s="74">
        <v>0</v>
      </c>
      <c r="F531" s="75">
        <v>5860</v>
      </c>
      <c r="G531" s="75">
        <f t="shared" si="178"/>
        <v>937.6</v>
      </c>
      <c r="H531" s="75">
        <f t="shared" si="179"/>
        <v>0</v>
      </c>
      <c r="I531" s="76">
        <f t="shared" si="181"/>
        <v>0</v>
      </c>
      <c r="J531" s="120">
        <f t="shared" si="180"/>
        <v>0</v>
      </c>
      <c r="K531" s="46"/>
    </row>
    <row r="532" spans="1:11" s="36" customFormat="1" ht="28.5" x14ac:dyDescent="0.45">
      <c r="A532" s="106">
        <v>16</v>
      </c>
      <c r="B532" s="57">
        <v>45051</v>
      </c>
      <c r="C532" s="78" t="s">
        <v>703</v>
      </c>
      <c r="D532" s="74" t="s">
        <v>0</v>
      </c>
      <c r="E532" s="74">
        <v>0</v>
      </c>
      <c r="F532" s="75">
        <v>5860</v>
      </c>
      <c r="G532" s="75">
        <f t="shared" si="178"/>
        <v>937.6</v>
      </c>
      <c r="H532" s="75">
        <f t="shared" si="179"/>
        <v>0</v>
      </c>
      <c r="I532" s="76">
        <f t="shared" si="181"/>
        <v>0</v>
      </c>
      <c r="J532" s="120">
        <f t="shared" si="180"/>
        <v>0</v>
      </c>
      <c r="K532" s="46"/>
    </row>
    <row r="533" spans="1:11" s="36" customFormat="1" ht="28.5" x14ac:dyDescent="0.45">
      <c r="A533" s="106">
        <v>16</v>
      </c>
      <c r="B533" s="57">
        <v>45051</v>
      </c>
      <c r="C533" s="78" t="s">
        <v>704</v>
      </c>
      <c r="D533" s="74" t="s">
        <v>0</v>
      </c>
      <c r="E533" s="74">
        <v>0</v>
      </c>
      <c r="F533" s="75">
        <v>5860</v>
      </c>
      <c r="G533" s="75">
        <f t="shared" si="178"/>
        <v>937.6</v>
      </c>
      <c r="H533" s="75">
        <f t="shared" si="179"/>
        <v>0</v>
      </c>
      <c r="I533" s="76">
        <f t="shared" si="181"/>
        <v>0</v>
      </c>
      <c r="J533" s="120">
        <f t="shared" si="180"/>
        <v>0</v>
      </c>
      <c r="K533" s="46"/>
    </row>
    <row r="534" spans="1:11" s="36" customFormat="1" ht="28.5" x14ac:dyDescent="0.45">
      <c r="A534" s="106">
        <v>16</v>
      </c>
      <c r="B534" s="57">
        <v>45055</v>
      </c>
      <c r="C534" s="78" t="s">
        <v>706</v>
      </c>
      <c r="D534" s="74" t="s">
        <v>0</v>
      </c>
      <c r="E534" s="74">
        <v>0</v>
      </c>
      <c r="F534" s="75">
        <v>5084.75</v>
      </c>
      <c r="G534" s="75">
        <f t="shared" si="178"/>
        <v>813.56000000000006</v>
      </c>
      <c r="H534" s="75">
        <f>E534*F534*0.18</f>
        <v>0</v>
      </c>
      <c r="I534" s="76">
        <f>E534*F534</f>
        <v>0</v>
      </c>
      <c r="J534" s="120">
        <f t="shared" si="180"/>
        <v>0</v>
      </c>
      <c r="K534" s="46"/>
    </row>
    <row r="535" spans="1:11" s="36" customFormat="1" ht="28.5" x14ac:dyDescent="0.45">
      <c r="A535" s="106">
        <v>16</v>
      </c>
      <c r="B535" s="57">
        <v>44900</v>
      </c>
      <c r="C535" s="78" t="s">
        <v>643</v>
      </c>
      <c r="D535" s="59" t="s">
        <v>0</v>
      </c>
      <c r="E535" s="59">
        <v>0</v>
      </c>
      <c r="F535" s="61">
        <v>0</v>
      </c>
      <c r="G535" s="61">
        <f t="shared" si="178"/>
        <v>0</v>
      </c>
      <c r="H535" s="61">
        <f t="shared" si="179"/>
        <v>0</v>
      </c>
      <c r="I535" s="62">
        <f t="shared" si="181"/>
        <v>0</v>
      </c>
      <c r="J535" s="63">
        <f t="shared" si="180"/>
        <v>0</v>
      </c>
      <c r="K535" s="46"/>
    </row>
    <row r="536" spans="1:11" s="36" customFormat="1" ht="28.5" x14ac:dyDescent="0.45">
      <c r="A536" s="106">
        <v>167</v>
      </c>
      <c r="B536" s="57">
        <v>44792</v>
      </c>
      <c r="C536" s="64" t="s">
        <v>584</v>
      </c>
      <c r="D536" s="59" t="s">
        <v>546</v>
      </c>
      <c r="E536" s="59">
        <v>0</v>
      </c>
      <c r="F536" s="61">
        <v>0</v>
      </c>
      <c r="G536" s="61">
        <f t="shared" si="178"/>
        <v>0</v>
      </c>
      <c r="H536" s="61">
        <f t="shared" si="179"/>
        <v>0</v>
      </c>
      <c r="I536" s="62">
        <f t="shared" si="181"/>
        <v>0</v>
      </c>
      <c r="J536" s="63">
        <f t="shared" si="180"/>
        <v>0</v>
      </c>
      <c r="K536" s="46"/>
    </row>
    <row r="537" spans="1:11" s="36" customFormat="1" ht="28.5" x14ac:dyDescent="0.45">
      <c r="A537" s="106">
        <v>8</v>
      </c>
      <c r="B537" s="57">
        <v>44817</v>
      </c>
      <c r="C537" s="64" t="s">
        <v>584</v>
      </c>
      <c r="D537" s="59" t="s">
        <v>546</v>
      </c>
      <c r="E537" s="59">
        <v>0</v>
      </c>
      <c r="F537" s="61">
        <v>0</v>
      </c>
      <c r="G537" s="61">
        <f t="shared" si="178"/>
        <v>0</v>
      </c>
      <c r="H537" s="61">
        <f t="shared" si="179"/>
        <v>0</v>
      </c>
      <c r="I537" s="62">
        <f t="shared" si="181"/>
        <v>0</v>
      </c>
      <c r="J537" s="63">
        <f t="shared" si="180"/>
        <v>0</v>
      </c>
      <c r="K537" s="46"/>
    </row>
    <row r="538" spans="1:11" s="36" customFormat="1" ht="28.5" x14ac:dyDescent="0.45">
      <c r="A538" s="106">
        <v>4</v>
      </c>
      <c r="B538" s="57">
        <v>44861</v>
      </c>
      <c r="C538" s="64" t="s">
        <v>595</v>
      </c>
      <c r="D538" s="59" t="s">
        <v>546</v>
      </c>
      <c r="E538" s="59">
        <v>0</v>
      </c>
      <c r="F538" s="61">
        <v>0</v>
      </c>
      <c r="G538" s="61">
        <f t="shared" si="178"/>
        <v>0</v>
      </c>
      <c r="H538" s="61">
        <f t="shared" si="179"/>
        <v>0</v>
      </c>
      <c r="I538" s="62">
        <f t="shared" si="181"/>
        <v>0</v>
      </c>
      <c r="J538" s="63">
        <f t="shared" si="180"/>
        <v>0</v>
      </c>
      <c r="K538" s="46"/>
    </row>
    <row r="539" spans="1:11" ht="28.5" x14ac:dyDescent="0.45">
      <c r="A539" s="106">
        <v>12</v>
      </c>
      <c r="B539" s="57">
        <v>44456</v>
      </c>
      <c r="C539" s="64" t="s">
        <v>356</v>
      </c>
      <c r="D539" s="59" t="s">
        <v>103</v>
      </c>
      <c r="E539" s="59">
        <v>0</v>
      </c>
      <c r="F539" s="61">
        <v>84</v>
      </c>
      <c r="G539" s="61">
        <f t="shared" si="178"/>
        <v>13.44</v>
      </c>
      <c r="H539" s="61">
        <f t="shared" si="179"/>
        <v>0</v>
      </c>
      <c r="I539" s="62">
        <f t="shared" si="181"/>
        <v>0</v>
      </c>
      <c r="J539" s="63">
        <f t="shared" si="180"/>
        <v>0</v>
      </c>
      <c r="K539" s="46"/>
    </row>
    <row r="540" spans="1:11" s="36" customFormat="1" ht="28.5" x14ac:dyDescent="0.45">
      <c r="A540" s="106">
        <v>0</v>
      </c>
      <c r="B540" s="57">
        <v>44917</v>
      </c>
      <c r="C540" s="64" t="s">
        <v>356</v>
      </c>
      <c r="D540" s="59" t="s">
        <v>546</v>
      </c>
      <c r="E540" s="59">
        <v>0</v>
      </c>
      <c r="F540" s="61">
        <v>98</v>
      </c>
      <c r="G540" s="61">
        <f t="shared" si="178"/>
        <v>15.68</v>
      </c>
      <c r="H540" s="61">
        <f t="shared" si="179"/>
        <v>0</v>
      </c>
      <c r="I540" s="62">
        <f t="shared" si="181"/>
        <v>0</v>
      </c>
      <c r="J540" s="63">
        <f t="shared" si="180"/>
        <v>0</v>
      </c>
      <c r="K540" s="46"/>
    </row>
    <row r="541" spans="1:11" s="36" customFormat="1" ht="28.5" x14ac:dyDescent="0.45">
      <c r="A541" s="106">
        <v>315</v>
      </c>
      <c r="B541" s="57">
        <v>45061</v>
      </c>
      <c r="C541" s="64" t="s">
        <v>710</v>
      </c>
      <c r="D541" s="59" t="s">
        <v>546</v>
      </c>
      <c r="E541" s="59">
        <v>134</v>
      </c>
      <c r="F541" s="61">
        <v>127.12</v>
      </c>
      <c r="G541" s="61">
        <f t="shared" si="178"/>
        <v>20.339200000000002</v>
      </c>
      <c r="H541" s="61">
        <f>E541*F541*0.18</f>
        <v>3066.1344000000004</v>
      </c>
      <c r="I541" s="62">
        <f t="shared" si="181"/>
        <v>17034.080000000002</v>
      </c>
      <c r="J541" s="63">
        <f t="shared" si="180"/>
        <v>20100.214400000001</v>
      </c>
      <c r="K541" s="46"/>
    </row>
    <row r="542" spans="1:11" ht="28.5" x14ac:dyDescent="0.45">
      <c r="A542" s="106">
        <v>480</v>
      </c>
      <c r="B542" s="57">
        <v>44183</v>
      </c>
      <c r="C542" s="58" t="s">
        <v>193</v>
      </c>
      <c r="D542" s="59" t="s">
        <v>103</v>
      </c>
      <c r="E542" s="59">
        <v>0</v>
      </c>
      <c r="F542" s="61">
        <v>118</v>
      </c>
      <c r="G542" s="61">
        <f t="shared" si="178"/>
        <v>18.88</v>
      </c>
      <c r="H542" s="61">
        <f t="shared" si="179"/>
        <v>0</v>
      </c>
      <c r="I542" s="62">
        <f t="shared" si="181"/>
        <v>0</v>
      </c>
      <c r="J542" s="63">
        <f t="shared" si="180"/>
        <v>0</v>
      </c>
      <c r="K542" s="46"/>
    </row>
    <row r="543" spans="1:11" s="36" customFormat="1" ht="28.5" x14ac:dyDescent="0.45">
      <c r="A543" s="106">
        <v>0</v>
      </c>
      <c r="B543" s="57">
        <v>44917</v>
      </c>
      <c r="C543" s="58" t="s">
        <v>193</v>
      </c>
      <c r="D543" s="59" t="s">
        <v>546</v>
      </c>
      <c r="E543" s="59">
        <v>0</v>
      </c>
      <c r="F543" s="61">
        <v>145</v>
      </c>
      <c r="G543" s="61">
        <f>0.18*F543</f>
        <v>26.099999999999998</v>
      </c>
      <c r="H543" s="61">
        <f>E543*F543*0.18</f>
        <v>0</v>
      </c>
      <c r="I543" s="62">
        <f t="shared" si="181"/>
        <v>0</v>
      </c>
      <c r="J543" s="63">
        <f t="shared" si="180"/>
        <v>0</v>
      </c>
      <c r="K543" s="46"/>
    </row>
    <row r="544" spans="1:11" ht="28.5" x14ac:dyDescent="0.45">
      <c r="A544" s="106">
        <v>40</v>
      </c>
      <c r="B544" s="57">
        <v>44183</v>
      </c>
      <c r="C544" s="58" t="s">
        <v>194</v>
      </c>
      <c r="D544" s="59" t="s">
        <v>103</v>
      </c>
      <c r="E544" s="59">
        <v>0</v>
      </c>
      <c r="F544" s="61">
        <v>63.72</v>
      </c>
      <c r="G544" s="61">
        <f t="shared" si="178"/>
        <v>10.1952</v>
      </c>
      <c r="H544" s="61">
        <f t="shared" si="179"/>
        <v>0</v>
      </c>
      <c r="I544" s="62">
        <f t="shared" si="181"/>
        <v>0</v>
      </c>
      <c r="J544" s="63">
        <f t="shared" si="180"/>
        <v>0</v>
      </c>
      <c r="K544" s="46"/>
    </row>
    <row r="545" spans="1:11" ht="28.5" x14ac:dyDescent="0.45">
      <c r="A545" s="106">
        <v>0</v>
      </c>
      <c r="B545" s="57">
        <v>44351</v>
      </c>
      <c r="C545" s="58" t="s">
        <v>192</v>
      </c>
      <c r="D545" s="59" t="s">
        <v>546</v>
      </c>
      <c r="E545" s="59">
        <v>0</v>
      </c>
      <c r="F545" s="61">
        <v>44.84</v>
      </c>
      <c r="G545" s="61">
        <f t="shared" si="178"/>
        <v>7.1744000000000003</v>
      </c>
      <c r="H545" s="61">
        <f t="shared" si="179"/>
        <v>0</v>
      </c>
      <c r="I545" s="62">
        <f t="shared" si="181"/>
        <v>0</v>
      </c>
      <c r="J545" s="63">
        <f t="shared" si="180"/>
        <v>0</v>
      </c>
      <c r="K545" s="46"/>
    </row>
    <row r="546" spans="1:11" s="36" customFormat="1" ht="28.5" x14ac:dyDescent="0.45">
      <c r="A546" s="106">
        <v>0</v>
      </c>
      <c r="B546" s="57">
        <v>45061</v>
      </c>
      <c r="C546" s="58" t="s">
        <v>709</v>
      </c>
      <c r="D546" s="59" t="s">
        <v>546</v>
      </c>
      <c r="E546" s="59">
        <v>494</v>
      </c>
      <c r="F546" s="61">
        <v>50.85</v>
      </c>
      <c r="G546" s="61">
        <f t="shared" si="178"/>
        <v>8.136000000000001</v>
      </c>
      <c r="H546" s="61">
        <f>E546*F546*0.18</f>
        <v>4521.5820000000003</v>
      </c>
      <c r="I546" s="62">
        <f t="shared" si="181"/>
        <v>25119.9</v>
      </c>
      <c r="J546" s="63">
        <f t="shared" si="180"/>
        <v>29641.482000000004</v>
      </c>
      <c r="K546" s="46"/>
    </row>
    <row r="547" spans="1:11" s="36" customFormat="1" ht="28.5" x14ac:dyDescent="0.45">
      <c r="A547" s="106">
        <v>500</v>
      </c>
      <c r="B547" s="57">
        <v>44192</v>
      </c>
      <c r="C547" s="58" t="s">
        <v>597</v>
      </c>
      <c r="D547" s="59" t="s">
        <v>0</v>
      </c>
      <c r="E547" s="59">
        <v>0</v>
      </c>
      <c r="F547" s="61">
        <v>0</v>
      </c>
      <c r="G547" s="61">
        <f t="shared" si="178"/>
        <v>0</v>
      </c>
      <c r="H547" s="61">
        <f t="shared" si="179"/>
        <v>0</v>
      </c>
      <c r="I547" s="62">
        <f t="shared" si="181"/>
        <v>0</v>
      </c>
      <c r="J547" s="63">
        <f t="shared" si="180"/>
        <v>0</v>
      </c>
      <c r="K547" s="46"/>
    </row>
    <row r="548" spans="1:11" ht="28.5" x14ac:dyDescent="0.45">
      <c r="A548" s="106"/>
      <c r="B548" s="57">
        <v>44192</v>
      </c>
      <c r="C548" s="58" t="s">
        <v>383</v>
      </c>
      <c r="D548" s="59" t="s">
        <v>0</v>
      </c>
      <c r="E548" s="59">
        <v>0</v>
      </c>
      <c r="F548" s="61">
        <v>4995</v>
      </c>
      <c r="G548" s="61">
        <f t="shared" si="178"/>
        <v>799.2</v>
      </c>
      <c r="H548" s="61">
        <f t="shared" si="179"/>
        <v>0</v>
      </c>
      <c r="I548" s="62">
        <f t="shared" si="181"/>
        <v>0</v>
      </c>
      <c r="J548" s="63">
        <f t="shared" si="180"/>
        <v>0</v>
      </c>
      <c r="K548" s="46"/>
    </row>
    <row r="549" spans="1:11" s="36" customFormat="1" ht="28.5" x14ac:dyDescent="0.45">
      <c r="A549" s="106">
        <v>0</v>
      </c>
      <c r="B549" s="57">
        <v>44219</v>
      </c>
      <c r="C549" s="58" t="s">
        <v>585</v>
      </c>
      <c r="D549" s="74" t="s">
        <v>0</v>
      </c>
      <c r="E549" s="59">
        <v>6</v>
      </c>
      <c r="F549" s="61">
        <v>425</v>
      </c>
      <c r="G549" s="61">
        <f t="shared" si="178"/>
        <v>68</v>
      </c>
      <c r="H549" s="61">
        <f t="shared" si="179"/>
        <v>408</v>
      </c>
      <c r="I549" s="62">
        <f t="shared" si="181"/>
        <v>2550</v>
      </c>
      <c r="J549" s="63">
        <f t="shared" si="180"/>
        <v>2958</v>
      </c>
      <c r="K549" s="46"/>
    </row>
    <row r="550" spans="1:11" s="40" customFormat="1" ht="28.5" x14ac:dyDescent="0.45">
      <c r="A550" s="106">
        <v>0</v>
      </c>
      <c r="B550" s="72">
        <v>44756</v>
      </c>
      <c r="C550" s="73" t="s">
        <v>586</v>
      </c>
      <c r="D550" s="101" t="s">
        <v>0</v>
      </c>
      <c r="E550" s="74">
        <v>0</v>
      </c>
      <c r="F550" s="75">
        <v>301.91000000000003</v>
      </c>
      <c r="G550" s="75">
        <f>0.18*F550</f>
        <v>54.343800000000002</v>
      </c>
      <c r="H550" s="75">
        <f>E550*F550*0.18</f>
        <v>0</v>
      </c>
      <c r="I550" s="76">
        <f t="shared" si="181"/>
        <v>0</v>
      </c>
      <c r="J550" s="120">
        <f t="shared" si="180"/>
        <v>0</v>
      </c>
      <c r="K550" s="77"/>
    </row>
    <row r="551" spans="1:11" s="103" customFormat="1" ht="28.5" x14ac:dyDescent="0.45">
      <c r="A551" s="111">
        <v>2</v>
      </c>
      <c r="B551" s="100">
        <v>44523</v>
      </c>
      <c r="C551" s="104" t="s">
        <v>587</v>
      </c>
      <c r="D551" s="59" t="s">
        <v>0</v>
      </c>
      <c r="E551" s="101">
        <v>3</v>
      </c>
      <c r="F551" s="75">
        <v>295</v>
      </c>
      <c r="G551" s="75">
        <f t="shared" ref="G551:G583" si="182">0.16*F551</f>
        <v>47.2</v>
      </c>
      <c r="H551" s="75">
        <f t="shared" ref="H551:H581" si="183">E551*F551*0.16</f>
        <v>141.6</v>
      </c>
      <c r="I551" s="62">
        <f t="shared" si="181"/>
        <v>885</v>
      </c>
      <c r="J551" s="124">
        <f t="shared" si="180"/>
        <v>1026.5999999999999</v>
      </c>
      <c r="K551" s="102"/>
    </row>
    <row r="552" spans="1:11" ht="28.5" x14ac:dyDescent="0.45">
      <c r="A552" s="112">
        <v>0</v>
      </c>
      <c r="B552" s="57">
        <v>43647</v>
      </c>
      <c r="C552" s="73" t="s">
        <v>225</v>
      </c>
      <c r="D552" s="59" t="s">
        <v>0</v>
      </c>
      <c r="E552" s="59">
        <v>0</v>
      </c>
      <c r="F552" s="61">
        <v>2259.6999999999998</v>
      </c>
      <c r="G552" s="61">
        <f t="shared" si="182"/>
        <v>361.55199999999996</v>
      </c>
      <c r="H552" s="61">
        <f t="shared" si="183"/>
        <v>0</v>
      </c>
      <c r="I552" s="62">
        <f t="shared" si="181"/>
        <v>0</v>
      </c>
      <c r="J552" s="63">
        <f t="shared" si="180"/>
        <v>0</v>
      </c>
      <c r="K552" s="46"/>
    </row>
    <row r="553" spans="1:11" ht="28.5" x14ac:dyDescent="0.45">
      <c r="A553" s="106">
        <v>0</v>
      </c>
      <c r="B553" s="57">
        <v>43647</v>
      </c>
      <c r="C553" s="73" t="s">
        <v>226</v>
      </c>
      <c r="D553" s="59" t="s">
        <v>0</v>
      </c>
      <c r="E553" s="59">
        <v>0</v>
      </c>
      <c r="F553" s="61">
        <v>2259.6999999999998</v>
      </c>
      <c r="G553" s="61">
        <f t="shared" si="182"/>
        <v>361.55199999999996</v>
      </c>
      <c r="H553" s="61">
        <f t="shared" si="183"/>
        <v>0</v>
      </c>
      <c r="I553" s="62">
        <f t="shared" si="181"/>
        <v>0</v>
      </c>
      <c r="J553" s="63">
        <f t="shared" si="180"/>
        <v>0</v>
      </c>
      <c r="K553" s="46"/>
    </row>
    <row r="554" spans="1:11" ht="28.5" x14ac:dyDescent="0.45">
      <c r="A554" s="106">
        <v>0</v>
      </c>
      <c r="B554" s="57">
        <v>43647</v>
      </c>
      <c r="C554" s="58" t="s">
        <v>227</v>
      </c>
      <c r="D554" s="59" t="s">
        <v>0</v>
      </c>
      <c r="E554" s="59">
        <v>0</v>
      </c>
      <c r="F554" s="61">
        <v>2259.6999999999998</v>
      </c>
      <c r="G554" s="61">
        <f>0.16*F554</f>
        <v>361.55199999999996</v>
      </c>
      <c r="H554" s="61">
        <f t="shared" si="183"/>
        <v>0</v>
      </c>
      <c r="I554" s="62">
        <f t="shared" si="181"/>
        <v>0</v>
      </c>
      <c r="J554" s="63">
        <f t="shared" si="180"/>
        <v>0</v>
      </c>
      <c r="K554" s="46"/>
    </row>
    <row r="555" spans="1:11" ht="28.5" x14ac:dyDescent="0.45">
      <c r="A555" s="106">
        <v>0</v>
      </c>
      <c r="B555" s="57">
        <v>43647</v>
      </c>
      <c r="C555" s="58" t="s">
        <v>228</v>
      </c>
      <c r="D555" s="59" t="s">
        <v>0</v>
      </c>
      <c r="E555" s="59">
        <v>0</v>
      </c>
      <c r="F555" s="61">
        <v>3522.3</v>
      </c>
      <c r="G555" s="61">
        <v>0</v>
      </c>
      <c r="H555" s="61">
        <f t="shared" si="183"/>
        <v>0</v>
      </c>
      <c r="I555" s="62">
        <f t="shared" si="181"/>
        <v>0</v>
      </c>
      <c r="J555" s="63">
        <f t="shared" si="180"/>
        <v>0</v>
      </c>
      <c r="K555" s="46"/>
    </row>
    <row r="556" spans="1:11" s="36" customFormat="1" ht="28.5" x14ac:dyDescent="0.45">
      <c r="A556" s="106">
        <v>0</v>
      </c>
      <c r="B556" s="57">
        <v>44676</v>
      </c>
      <c r="C556" s="58" t="s">
        <v>518</v>
      </c>
      <c r="D556" s="59" t="s">
        <v>0</v>
      </c>
      <c r="E556" s="59">
        <v>0</v>
      </c>
      <c r="F556" s="61">
        <v>0</v>
      </c>
      <c r="G556" s="61">
        <f t="shared" si="182"/>
        <v>0</v>
      </c>
      <c r="H556" s="61">
        <f t="shared" si="183"/>
        <v>0</v>
      </c>
      <c r="I556" s="62">
        <f t="shared" si="181"/>
        <v>0</v>
      </c>
      <c r="J556" s="63">
        <f t="shared" si="180"/>
        <v>0</v>
      </c>
      <c r="K556" s="46"/>
    </row>
    <row r="557" spans="1:11" s="36" customFormat="1" ht="28.5" x14ac:dyDescent="0.45">
      <c r="A557" s="106">
        <v>0</v>
      </c>
      <c r="B557" s="57">
        <v>44971</v>
      </c>
      <c r="C557" s="58" t="s">
        <v>519</v>
      </c>
      <c r="D557" s="59" t="s">
        <v>0</v>
      </c>
      <c r="E557" s="59">
        <v>0</v>
      </c>
      <c r="F557" s="61">
        <v>0</v>
      </c>
      <c r="G557" s="61">
        <f t="shared" si="182"/>
        <v>0</v>
      </c>
      <c r="H557" s="61">
        <f t="shared" si="183"/>
        <v>0</v>
      </c>
      <c r="I557" s="62">
        <f t="shared" si="181"/>
        <v>0</v>
      </c>
      <c r="J557" s="63">
        <f t="shared" si="180"/>
        <v>0</v>
      </c>
      <c r="K557" s="46"/>
    </row>
    <row r="558" spans="1:11" ht="28.5" x14ac:dyDescent="0.45">
      <c r="A558" s="106">
        <v>20</v>
      </c>
      <c r="B558" s="57">
        <v>43500</v>
      </c>
      <c r="C558" s="58" t="s">
        <v>236</v>
      </c>
      <c r="D558" s="59" t="s">
        <v>242</v>
      </c>
      <c r="E558" s="59">
        <v>0</v>
      </c>
      <c r="F558" s="61">
        <v>9</v>
      </c>
      <c r="G558" s="61">
        <f t="shared" si="182"/>
        <v>1.44</v>
      </c>
      <c r="H558" s="61">
        <f t="shared" si="183"/>
        <v>0</v>
      </c>
      <c r="I558" s="62">
        <f t="shared" si="181"/>
        <v>0</v>
      </c>
      <c r="J558" s="63">
        <f t="shared" si="180"/>
        <v>0</v>
      </c>
      <c r="K558" s="46"/>
    </row>
    <row r="559" spans="1:11" ht="28.5" x14ac:dyDescent="0.45">
      <c r="A559" s="106">
        <v>0</v>
      </c>
      <c r="B559" s="57">
        <v>43602</v>
      </c>
      <c r="C559" s="58" t="s">
        <v>237</v>
      </c>
      <c r="D559" s="59" t="s">
        <v>242</v>
      </c>
      <c r="E559" s="59">
        <v>0</v>
      </c>
      <c r="F559" s="61">
        <v>1112.1500000000001</v>
      </c>
      <c r="G559" s="61">
        <f t="shared" si="182"/>
        <v>177.94400000000002</v>
      </c>
      <c r="H559" s="61">
        <f t="shared" si="183"/>
        <v>0</v>
      </c>
      <c r="I559" s="62">
        <f t="shared" si="181"/>
        <v>0</v>
      </c>
      <c r="J559" s="63">
        <f t="shared" si="180"/>
        <v>0</v>
      </c>
      <c r="K559" s="46"/>
    </row>
    <row r="560" spans="1:11" ht="28.5" x14ac:dyDescent="0.45">
      <c r="A560" s="106">
        <v>0</v>
      </c>
      <c r="B560" s="57">
        <v>43602</v>
      </c>
      <c r="C560" s="58" t="s">
        <v>353</v>
      </c>
      <c r="D560" s="59" t="s">
        <v>242</v>
      </c>
      <c r="E560" s="59">
        <v>0</v>
      </c>
      <c r="F560" s="61">
        <v>650.17999999999995</v>
      </c>
      <c r="G560" s="61">
        <f t="shared" si="182"/>
        <v>104.02879999999999</v>
      </c>
      <c r="H560" s="61">
        <f t="shared" si="183"/>
        <v>0</v>
      </c>
      <c r="I560" s="62">
        <f t="shared" si="181"/>
        <v>0</v>
      </c>
      <c r="J560" s="63">
        <f t="shared" si="180"/>
        <v>0</v>
      </c>
      <c r="K560" s="46"/>
    </row>
    <row r="561" spans="1:11" ht="28.5" x14ac:dyDescent="0.45">
      <c r="A561" s="106">
        <v>0</v>
      </c>
      <c r="B561" s="57">
        <v>43500</v>
      </c>
      <c r="C561" s="58" t="s">
        <v>354</v>
      </c>
      <c r="D561" s="59" t="s">
        <v>242</v>
      </c>
      <c r="E561" s="59">
        <v>0</v>
      </c>
      <c r="F561" s="61">
        <v>1121</v>
      </c>
      <c r="G561" s="61">
        <f t="shared" si="182"/>
        <v>179.36</v>
      </c>
      <c r="H561" s="61">
        <f t="shared" si="183"/>
        <v>0</v>
      </c>
      <c r="I561" s="62">
        <f t="shared" si="181"/>
        <v>0</v>
      </c>
      <c r="J561" s="63">
        <f t="shared" si="180"/>
        <v>0</v>
      </c>
      <c r="K561" s="46"/>
    </row>
    <row r="562" spans="1:11" ht="28.5" x14ac:dyDescent="0.45">
      <c r="A562" s="106">
        <v>0</v>
      </c>
      <c r="B562" s="57">
        <v>43602</v>
      </c>
      <c r="C562" s="58" t="s">
        <v>324</v>
      </c>
      <c r="D562" s="59" t="s">
        <v>242</v>
      </c>
      <c r="E562" s="59">
        <v>0</v>
      </c>
      <c r="F562" s="61">
        <v>650.17999999999995</v>
      </c>
      <c r="G562" s="61">
        <f t="shared" si="182"/>
        <v>104.02879999999999</v>
      </c>
      <c r="H562" s="61">
        <f t="shared" si="183"/>
        <v>0</v>
      </c>
      <c r="I562" s="62">
        <f t="shared" si="181"/>
        <v>0</v>
      </c>
      <c r="J562" s="63">
        <f t="shared" si="180"/>
        <v>0</v>
      </c>
      <c r="K562" s="46"/>
    </row>
    <row r="563" spans="1:11" ht="28.5" x14ac:dyDescent="0.45">
      <c r="A563" s="106">
        <v>0</v>
      </c>
      <c r="B563" s="57">
        <v>43613</v>
      </c>
      <c r="C563" s="58" t="s">
        <v>355</v>
      </c>
      <c r="D563" s="59" t="s">
        <v>242</v>
      </c>
      <c r="E563" s="59">
        <v>0</v>
      </c>
      <c r="F563" s="61">
        <v>650.17999999999995</v>
      </c>
      <c r="G563" s="61">
        <f t="shared" si="182"/>
        <v>104.02879999999999</v>
      </c>
      <c r="H563" s="61">
        <f t="shared" si="183"/>
        <v>0</v>
      </c>
      <c r="I563" s="62">
        <f t="shared" si="181"/>
        <v>0</v>
      </c>
      <c r="J563" s="63">
        <f t="shared" si="180"/>
        <v>0</v>
      </c>
      <c r="K563" s="46"/>
    </row>
    <row r="564" spans="1:11" ht="28.5" x14ac:dyDescent="0.45">
      <c r="A564" s="106">
        <v>0</v>
      </c>
      <c r="B564" s="57">
        <v>43602</v>
      </c>
      <c r="C564" s="58" t="s">
        <v>238</v>
      </c>
      <c r="D564" s="59" t="s">
        <v>242</v>
      </c>
      <c r="E564" s="59">
        <v>0</v>
      </c>
      <c r="F564" s="61">
        <v>650.17999999999995</v>
      </c>
      <c r="G564" s="61">
        <f t="shared" si="182"/>
        <v>104.02879999999999</v>
      </c>
      <c r="H564" s="61">
        <f t="shared" si="183"/>
        <v>0</v>
      </c>
      <c r="I564" s="62">
        <f t="shared" si="181"/>
        <v>0</v>
      </c>
      <c r="J564" s="63">
        <f t="shared" si="180"/>
        <v>0</v>
      </c>
      <c r="K564" s="46"/>
    </row>
    <row r="565" spans="1:11" ht="28.5" x14ac:dyDescent="0.45">
      <c r="A565" s="106">
        <v>0</v>
      </c>
      <c r="B565" s="57">
        <v>43500</v>
      </c>
      <c r="C565" s="58" t="s">
        <v>239</v>
      </c>
      <c r="D565" s="59" t="s">
        <v>242</v>
      </c>
      <c r="E565" s="59">
        <v>0</v>
      </c>
      <c r="F565" s="61">
        <v>2016</v>
      </c>
      <c r="G565" s="61">
        <f t="shared" si="182"/>
        <v>322.56</v>
      </c>
      <c r="H565" s="61">
        <f t="shared" si="183"/>
        <v>0</v>
      </c>
      <c r="I565" s="62">
        <f t="shared" si="181"/>
        <v>0</v>
      </c>
      <c r="J565" s="63">
        <f t="shared" si="180"/>
        <v>0</v>
      </c>
      <c r="K565" s="46"/>
    </row>
    <row r="566" spans="1:11" s="36" customFormat="1" ht="28.5" x14ac:dyDescent="0.45">
      <c r="A566" s="106">
        <v>0</v>
      </c>
      <c r="B566" s="57">
        <v>44939</v>
      </c>
      <c r="C566" s="58" t="s">
        <v>671</v>
      </c>
      <c r="D566" s="59" t="s">
        <v>0</v>
      </c>
      <c r="E566" s="59">
        <v>16</v>
      </c>
      <c r="F566" s="61">
        <v>0</v>
      </c>
      <c r="G566" s="61">
        <f t="shared" si="182"/>
        <v>0</v>
      </c>
      <c r="H566" s="61">
        <f t="shared" si="183"/>
        <v>0</v>
      </c>
      <c r="I566" s="62">
        <f t="shared" si="181"/>
        <v>0</v>
      </c>
      <c r="J566" s="63">
        <f t="shared" si="180"/>
        <v>0</v>
      </c>
      <c r="K566" s="46"/>
    </row>
    <row r="567" spans="1:11" ht="28.5" x14ac:dyDescent="0.45">
      <c r="A567" s="106">
        <v>20</v>
      </c>
      <c r="B567" s="57">
        <v>43500</v>
      </c>
      <c r="C567" s="58" t="s">
        <v>240</v>
      </c>
      <c r="D567" s="59" t="s">
        <v>0</v>
      </c>
      <c r="E567" s="59">
        <v>0</v>
      </c>
      <c r="F567" s="61">
        <v>45</v>
      </c>
      <c r="G567" s="61">
        <f t="shared" si="182"/>
        <v>7.2</v>
      </c>
      <c r="H567" s="61">
        <f t="shared" si="183"/>
        <v>0</v>
      </c>
      <c r="I567" s="62">
        <f t="shared" si="181"/>
        <v>0</v>
      </c>
      <c r="J567" s="63">
        <f t="shared" si="180"/>
        <v>0</v>
      </c>
      <c r="K567" s="46"/>
    </row>
    <row r="568" spans="1:11" ht="28.5" x14ac:dyDescent="0.45">
      <c r="A568" s="106">
        <v>0</v>
      </c>
      <c r="B568" s="57">
        <v>42355</v>
      </c>
      <c r="C568" s="58" t="s">
        <v>516</v>
      </c>
      <c r="D568" s="59" t="s">
        <v>148</v>
      </c>
      <c r="E568" s="59">
        <v>0</v>
      </c>
      <c r="F568" s="61">
        <v>1180</v>
      </c>
      <c r="G568" s="61">
        <f t="shared" si="182"/>
        <v>188.8</v>
      </c>
      <c r="H568" s="61">
        <f t="shared" si="183"/>
        <v>0</v>
      </c>
      <c r="I568" s="62">
        <f t="shared" si="181"/>
        <v>0</v>
      </c>
      <c r="J568" s="63">
        <f t="shared" si="180"/>
        <v>0</v>
      </c>
      <c r="K568" s="46"/>
    </row>
    <row r="569" spans="1:11" ht="28.5" x14ac:dyDescent="0.45">
      <c r="A569" s="106">
        <v>0</v>
      </c>
      <c r="B569" s="57">
        <v>42355</v>
      </c>
      <c r="C569" s="58" t="s">
        <v>634</v>
      </c>
      <c r="D569" s="59" t="s">
        <v>148</v>
      </c>
      <c r="E569" s="59">
        <v>0</v>
      </c>
      <c r="F569" s="61">
        <v>1180</v>
      </c>
      <c r="G569" s="61">
        <f t="shared" si="182"/>
        <v>188.8</v>
      </c>
      <c r="H569" s="61">
        <f t="shared" si="183"/>
        <v>0</v>
      </c>
      <c r="I569" s="62">
        <f t="shared" si="181"/>
        <v>0</v>
      </c>
      <c r="J569" s="63">
        <f t="shared" si="180"/>
        <v>0</v>
      </c>
      <c r="K569" s="46"/>
    </row>
    <row r="570" spans="1:11" ht="28.5" x14ac:dyDescent="0.45">
      <c r="A570" s="106">
        <v>0</v>
      </c>
      <c r="B570" s="57">
        <v>43593</v>
      </c>
      <c r="C570" s="58" t="s">
        <v>241</v>
      </c>
      <c r="D570" s="59" t="s">
        <v>0</v>
      </c>
      <c r="E570" s="59">
        <v>0</v>
      </c>
      <c r="F570" s="61">
        <v>2499.83</v>
      </c>
      <c r="G570" s="61">
        <f t="shared" si="182"/>
        <v>399.97280000000001</v>
      </c>
      <c r="H570" s="61">
        <f t="shared" si="183"/>
        <v>0</v>
      </c>
      <c r="I570" s="62">
        <f t="shared" si="181"/>
        <v>0</v>
      </c>
      <c r="J570" s="63">
        <f t="shared" si="180"/>
        <v>0</v>
      </c>
      <c r="K570" s="46"/>
    </row>
    <row r="571" spans="1:11" ht="28.5" x14ac:dyDescent="0.45">
      <c r="A571" s="106">
        <v>0</v>
      </c>
      <c r="B571" s="57">
        <v>43500</v>
      </c>
      <c r="C571" s="58" t="s">
        <v>565</v>
      </c>
      <c r="D571" s="59" t="s">
        <v>0</v>
      </c>
      <c r="E571" s="59">
        <v>0</v>
      </c>
      <c r="F571" s="61">
        <v>454.11</v>
      </c>
      <c r="G571" s="61">
        <f t="shared" si="182"/>
        <v>72.657600000000002</v>
      </c>
      <c r="H571" s="61">
        <f t="shared" si="183"/>
        <v>0</v>
      </c>
      <c r="I571" s="62">
        <f t="shared" si="181"/>
        <v>0</v>
      </c>
      <c r="J571" s="63">
        <f t="shared" si="180"/>
        <v>0</v>
      </c>
      <c r="K571" s="46"/>
    </row>
    <row r="572" spans="1:11" ht="28.5" x14ac:dyDescent="0.45">
      <c r="A572" s="106">
        <v>0</v>
      </c>
      <c r="B572" s="57">
        <v>43500</v>
      </c>
      <c r="C572" s="58" t="s">
        <v>588</v>
      </c>
      <c r="D572" s="59" t="s">
        <v>0</v>
      </c>
      <c r="E572" s="59">
        <v>0</v>
      </c>
      <c r="F572" s="61">
        <v>1121</v>
      </c>
      <c r="G572" s="61">
        <f t="shared" si="182"/>
        <v>179.36</v>
      </c>
      <c r="H572" s="61">
        <f t="shared" si="183"/>
        <v>0</v>
      </c>
      <c r="I572" s="62">
        <f t="shared" si="181"/>
        <v>0</v>
      </c>
      <c r="J572" s="63">
        <f t="shared" si="180"/>
        <v>0</v>
      </c>
      <c r="K572" s="46"/>
    </row>
    <row r="573" spans="1:11" ht="28.5" x14ac:dyDescent="0.45">
      <c r="A573" s="106">
        <v>0</v>
      </c>
      <c r="B573" s="57">
        <v>43507</v>
      </c>
      <c r="C573" s="58" t="s">
        <v>243</v>
      </c>
      <c r="D573" s="59" t="s">
        <v>0</v>
      </c>
      <c r="E573" s="59">
        <v>0</v>
      </c>
      <c r="F573" s="61">
        <v>213.04</v>
      </c>
      <c r="G573" s="61">
        <f t="shared" si="182"/>
        <v>34.086399999999998</v>
      </c>
      <c r="H573" s="61">
        <f t="shared" si="183"/>
        <v>0</v>
      </c>
      <c r="I573" s="62">
        <f t="shared" si="181"/>
        <v>0</v>
      </c>
      <c r="J573" s="63">
        <f t="shared" si="180"/>
        <v>0</v>
      </c>
      <c r="K573" s="46"/>
    </row>
    <row r="574" spans="1:11" ht="28.5" x14ac:dyDescent="0.45">
      <c r="A574" s="106">
        <v>0</v>
      </c>
      <c r="B574" s="57">
        <v>43507</v>
      </c>
      <c r="C574" s="58" t="s">
        <v>591</v>
      </c>
      <c r="D574" s="59" t="s">
        <v>0</v>
      </c>
      <c r="E574" s="59">
        <v>0</v>
      </c>
      <c r="F574" s="61">
        <v>213.04</v>
      </c>
      <c r="G574" s="61">
        <f t="shared" si="182"/>
        <v>34.086399999999998</v>
      </c>
      <c r="H574" s="61">
        <f t="shared" si="183"/>
        <v>0</v>
      </c>
      <c r="I574" s="62">
        <f t="shared" si="181"/>
        <v>0</v>
      </c>
      <c r="J574" s="63">
        <f t="shared" si="180"/>
        <v>0</v>
      </c>
      <c r="K574" s="46"/>
    </row>
    <row r="575" spans="1:11" ht="28.5" x14ac:dyDescent="0.45">
      <c r="A575" s="106">
        <v>0</v>
      </c>
      <c r="B575" s="57">
        <v>43507</v>
      </c>
      <c r="C575" s="58" t="s">
        <v>590</v>
      </c>
      <c r="D575" s="59" t="s">
        <v>0</v>
      </c>
      <c r="E575" s="59">
        <v>0</v>
      </c>
      <c r="F575" s="61">
        <v>213.04</v>
      </c>
      <c r="G575" s="61">
        <f t="shared" si="182"/>
        <v>34.086399999999998</v>
      </c>
      <c r="H575" s="61">
        <f t="shared" si="183"/>
        <v>0</v>
      </c>
      <c r="I575" s="62">
        <f t="shared" si="181"/>
        <v>0</v>
      </c>
      <c r="J575" s="63">
        <f t="shared" si="180"/>
        <v>0</v>
      </c>
      <c r="K575" s="46"/>
    </row>
    <row r="576" spans="1:11" ht="28.5" x14ac:dyDescent="0.45">
      <c r="A576" s="106">
        <v>0</v>
      </c>
      <c r="B576" s="57">
        <v>43593</v>
      </c>
      <c r="C576" s="58" t="s">
        <v>566</v>
      </c>
      <c r="D576" s="59" t="s">
        <v>0</v>
      </c>
      <c r="E576" s="59">
        <v>0</v>
      </c>
      <c r="F576" s="61">
        <v>2714</v>
      </c>
      <c r="G576" s="61">
        <f t="shared" si="182"/>
        <v>434.24</v>
      </c>
      <c r="H576" s="61">
        <f t="shared" si="183"/>
        <v>0</v>
      </c>
      <c r="I576" s="62">
        <f t="shared" si="181"/>
        <v>0</v>
      </c>
      <c r="J576" s="63">
        <f t="shared" si="180"/>
        <v>0</v>
      </c>
      <c r="K576" s="46"/>
    </row>
    <row r="577" spans="1:11" ht="28.5" x14ac:dyDescent="0.45">
      <c r="A577" s="106">
        <v>0</v>
      </c>
      <c r="B577" s="57">
        <v>43825</v>
      </c>
      <c r="C577" s="58" t="s">
        <v>247</v>
      </c>
      <c r="D577" s="59" t="s">
        <v>0</v>
      </c>
      <c r="E577" s="59">
        <v>0</v>
      </c>
      <c r="F577" s="61">
        <v>49.25</v>
      </c>
      <c r="G577" s="61">
        <f t="shared" si="182"/>
        <v>7.88</v>
      </c>
      <c r="H577" s="61">
        <f t="shared" si="183"/>
        <v>0</v>
      </c>
      <c r="I577" s="62">
        <f t="shared" si="181"/>
        <v>0</v>
      </c>
      <c r="J577" s="63">
        <f t="shared" si="180"/>
        <v>0</v>
      </c>
      <c r="K577" s="46"/>
    </row>
    <row r="578" spans="1:11" ht="28.5" x14ac:dyDescent="0.45">
      <c r="A578" s="106">
        <v>0</v>
      </c>
      <c r="B578" s="57">
        <v>43825</v>
      </c>
      <c r="C578" s="58" t="s">
        <v>248</v>
      </c>
      <c r="D578" s="59" t="s">
        <v>0</v>
      </c>
      <c r="E578" s="59">
        <v>0</v>
      </c>
      <c r="F578" s="61">
        <v>42.02</v>
      </c>
      <c r="G578" s="61">
        <f t="shared" si="182"/>
        <v>6.7232000000000003</v>
      </c>
      <c r="H578" s="61">
        <f t="shared" si="183"/>
        <v>0</v>
      </c>
      <c r="I578" s="62">
        <f t="shared" si="181"/>
        <v>0</v>
      </c>
      <c r="J578" s="63">
        <f t="shared" si="180"/>
        <v>0</v>
      </c>
      <c r="K578" s="46"/>
    </row>
    <row r="579" spans="1:11" ht="28.5" x14ac:dyDescent="0.45">
      <c r="A579" s="106">
        <v>0</v>
      </c>
      <c r="B579" s="57">
        <v>43825</v>
      </c>
      <c r="C579" s="58" t="s">
        <v>249</v>
      </c>
      <c r="D579" s="59" t="s">
        <v>0</v>
      </c>
      <c r="E579" s="59">
        <v>0</v>
      </c>
      <c r="F579" s="61">
        <v>323.99</v>
      </c>
      <c r="G579" s="61">
        <f t="shared" si="182"/>
        <v>51.8384</v>
      </c>
      <c r="H579" s="61">
        <f t="shared" si="183"/>
        <v>0</v>
      </c>
      <c r="I579" s="62">
        <f t="shared" si="181"/>
        <v>0</v>
      </c>
      <c r="J579" s="63">
        <f t="shared" si="180"/>
        <v>0</v>
      </c>
      <c r="K579" s="46"/>
    </row>
    <row r="580" spans="1:11" ht="28.5" x14ac:dyDescent="0.45">
      <c r="A580" s="106">
        <v>0</v>
      </c>
      <c r="B580" s="57">
        <v>43825</v>
      </c>
      <c r="C580" s="58" t="s">
        <v>250</v>
      </c>
      <c r="D580" s="59" t="s">
        <v>0</v>
      </c>
      <c r="E580" s="59">
        <v>0</v>
      </c>
      <c r="F580" s="61">
        <v>630</v>
      </c>
      <c r="G580" s="61">
        <f t="shared" si="182"/>
        <v>100.8</v>
      </c>
      <c r="H580" s="61">
        <f t="shared" si="183"/>
        <v>0</v>
      </c>
      <c r="I580" s="62">
        <f t="shared" si="181"/>
        <v>0</v>
      </c>
      <c r="J580" s="63">
        <f t="shared" si="180"/>
        <v>0</v>
      </c>
      <c r="K580" s="46"/>
    </row>
    <row r="581" spans="1:11" ht="28.5" x14ac:dyDescent="0.45">
      <c r="A581" s="106">
        <v>0</v>
      </c>
      <c r="B581" s="57">
        <v>43825</v>
      </c>
      <c r="C581" s="58" t="s">
        <v>251</v>
      </c>
      <c r="D581" s="59" t="s">
        <v>253</v>
      </c>
      <c r="E581" s="59">
        <v>0</v>
      </c>
      <c r="F581" s="61">
        <v>67.56</v>
      </c>
      <c r="G581" s="61">
        <f t="shared" si="182"/>
        <v>10.809600000000001</v>
      </c>
      <c r="H581" s="61">
        <f t="shared" si="183"/>
        <v>0</v>
      </c>
      <c r="I581" s="62">
        <f t="shared" si="181"/>
        <v>0</v>
      </c>
      <c r="J581" s="63">
        <f t="shared" si="180"/>
        <v>0</v>
      </c>
      <c r="K581" s="46"/>
    </row>
    <row r="582" spans="1:11" ht="28.5" x14ac:dyDescent="0.45">
      <c r="A582" s="106">
        <v>0</v>
      </c>
      <c r="B582" s="57">
        <v>43825</v>
      </c>
      <c r="C582" s="58" t="s">
        <v>252</v>
      </c>
      <c r="D582" s="59" t="s">
        <v>0</v>
      </c>
      <c r="E582" s="59">
        <v>0</v>
      </c>
      <c r="F582" s="61">
        <v>6.01</v>
      </c>
      <c r="G582" s="61">
        <f t="shared" si="182"/>
        <v>0.96160000000000001</v>
      </c>
      <c r="H582" s="61">
        <v>0</v>
      </c>
      <c r="I582" s="62">
        <f t="shared" si="181"/>
        <v>0</v>
      </c>
      <c r="J582" s="63">
        <f t="shared" si="180"/>
        <v>0</v>
      </c>
      <c r="K582" s="46"/>
    </row>
    <row r="583" spans="1:11" ht="28.5" x14ac:dyDescent="0.45">
      <c r="A583" s="106">
        <v>0</v>
      </c>
      <c r="B583" s="57">
        <v>44020</v>
      </c>
      <c r="C583" s="58" t="s">
        <v>255</v>
      </c>
      <c r="D583" s="59" t="s">
        <v>0</v>
      </c>
      <c r="E583" s="59">
        <v>0</v>
      </c>
      <c r="F583" s="61">
        <v>448.34</v>
      </c>
      <c r="G583" s="61">
        <f t="shared" si="182"/>
        <v>71.734399999999994</v>
      </c>
      <c r="H583" s="61">
        <f t="shared" ref="H583:H617" si="184">E583*F583*0.16</f>
        <v>0</v>
      </c>
      <c r="I583" s="62">
        <f t="shared" si="181"/>
        <v>0</v>
      </c>
      <c r="J583" s="63">
        <f t="shared" si="180"/>
        <v>0</v>
      </c>
      <c r="K583" s="46"/>
    </row>
    <row r="584" spans="1:11" ht="28.5" x14ac:dyDescent="0.45">
      <c r="A584" s="106">
        <v>0</v>
      </c>
      <c r="B584" s="57">
        <v>44020</v>
      </c>
      <c r="C584" s="58" t="s">
        <v>256</v>
      </c>
      <c r="D584" s="59" t="s">
        <v>0</v>
      </c>
      <c r="E584" s="59">
        <v>0</v>
      </c>
      <c r="F584" s="61">
        <v>56.47</v>
      </c>
      <c r="G584" s="61">
        <f t="shared" ref="G584:G618" si="185">0.16*F584</f>
        <v>9.0351999999999997</v>
      </c>
      <c r="H584" s="61">
        <f t="shared" si="184"/>
        <v>0</v>
      </c>
      <c r="I584" s="62">
        <f t="shared" si="181"/>
        <v>0</v>
      </c>
      <c r="J584" s="63">
        <f t="shared" si="180"/>
        <v>0</v>
      </c>
      <c r="K584" s="46"/>
    </row>
    <row r="585" spans="1:11" ht="28.5" x14ac:dyDescent="0.45">
      <c r="A585" s="106">
        <v>0</v>
      </c>
      <c r="B585" s="57">
        <v>44020</v>
      </c>
      <c r="C585" s="58" t="s">
        <v>399</v>
      </c>
      <c r="D585" s="59" t="s">
        <v>0</v>
      </c>
      <c r="E585" s="59">
        <v>0</v>
      </c>
      <c r="F585" s="61">
        <v>443.73</v>
      </c>
      <c r="G585" s="61">
        <f t="shared" si="185"/>
        <v>70.996800000000007</v>
      </c>
      <c r="H585" s="61">
        <f t="shared" si="184"/>
        <v>0</v>
      </c>
      <c r="I585" s="62">
        <f t="shared" si="181"/>
        <v>0</v>
      </c>
      <c r="J585" s="63">
        <f t="shared" si="180"/>
        <v>0</v>
      </c>
      <c r="K585" s="46"/>
    </row>
    <row r="586" spans="1:11" ht="28.5" x14ac:dyDescent="0.45">
      <c r="A586" s="106">
        <v>0</v>
      </c>
      <c r="B586" s="57">
        <v>44020</v>
      </c>
      <c r="C586" s="58" t="s">
        <v>257</v>
      </c>
      <c r="D586" s="59" t="s">
        <v>0</v>
      </c>
      <c r="E586" s="59">
        <v>0</v>
      </c>
      <c r="F586" s="61">
        <v>126.78</v>
      </c>
      <c r="G586" s="61">
        <f t="shared" si="185"/>
        <v>20.284800000000001</v>
      </c>
      <c r="H586" s="61">
        <f t="shared" si="184"/>
        <v>0</v>
      </c>
      <c r="I586" s="62">
        <f t="shared" si="181"/>
        <v>0</v>
      </c>
      <c r="J586" s="63">
        <f t="shared" si="180"/>
        <v>0</v>
      </c>
      <c r="K586" s="46"/>
    </row>
    <row r="587" spans="1:11" ht="28.5" x14ac:dyDescent="0.45">
      <c r="A587" s="106">
        <v>0</v>
      </c>
      <c r="B587" s="57">
        <v>44020</v>
      </c>
      <c r="C587" s="58" t="s">
        <v>258</v>
      </c>
      <c r="D587" s="59" t="s">
        <v>0</v>
      </c>
      <c r="E587" s="59">
        <v>0</v>
      </c>
      <c r="F587" s="61">
        <v>357.29</v>
      </c>
      <c r="G587" s="61">
        <f t="shared" si="185"/>
        <v>57.166400000000003</v>
      </c>
      <c r="H587" s="61">
        <f t="shared" si="184"/>
        <v>0</v>
      </c>
      <c r="I587" s="62">
        <f t="shared" si="181"/>
        <v>0</v>
      </c>
      <c r="J587" s="63">
        <f t="shared" si="180"/>
        <v>0</v>
      </c>
      <c r="K587" s="46"/>
    </row>
    <row r="588" spans="1:11" ht="28.5" x14ac:dyDescent="0.45">
      <c r="A588" s="106">
        <v>0</v>
      </c>
      <c r="B588" s="57">
        <v>44020</v>
      </c>
      <c r="C588" s="58" t="s">
        <v>259</v>
      </c>
      <c r="D588" s="59" t="s">
        <v>0</v>
      </c>
      <c r="E588" s="59">
        <v>0</v>
      </c>
      <c r="F588" s="61">
        <v>397.63</v>
      </c>
      <c r="G588" s="61">
        <f t="shared" si="185"/>
        <v>63.620800000000003</v>
      </c>
      <c r="H588" s="61">
        <f t="shared" si="184"/>
        <v>0</v>
      </c>
      <c r="I588" s="62">
        <f t="shared" si="181"/>
        <v>0</v>
      </c>
      <c r="J588" s="63">
        <f t="shared" si="180"/>
        <v>0</v>
      </c>
      <c r="K588" s="46"/>
    </row>
    <row r="589" spans="1:11" ht="28.5" x14ac:dyDescent="0.45">
      <c r="A589" s="106">
        <v>0</v>
      </c>
      <c r="B589" s="57">
        <v>44526</v>
      </c>
      <c r="C589" s="58" t="s">
        <v>411</v>
      </c>
      <c r="D589" s="59" t="s">
        <v>0</v>
      </c>
      <c r="E589" s="59">
        <v>0</v>
      </c>
      <c r="F589" s="61">
        <v>2715</v>
      </c>
      <c r="G589" s="61">
        <f t="shared" si="185"/>
        <v>434.40000000000003</v>
      </c>
      <c r="H589" s="61">
        <f t="shared" si="184"/>
        <v>0</v>
      </c>
      <c r="I589" s="62">
        <f t="shared" si="181"/>
        <v>0</v>
      </c>
      <c r="J589" s="63">
        <f t="shared" ref="J589:J655" si="186">H589+I589</f>
        <v>0</v>
      </c>
      <c r="K589" s="46"/>
    </row>
    <row r="590" spans="1:11" ht="28.5" x14ac:dyDescent="0.45">
      <c r="A590" s="106">
        <v>0</v>
      </c>
      <c r="B590" s="57">
        <v>44020</v>
      </c>
      <c r="C590" s="58" t="s">
        <v>412</v>
      </c>
      <c r="D590" s="59" t="s">
        <v>0</v>
      </c>
      <c r="E590" s="59">
        <v>0</v>
      </c>
      <c r="F590" s="61">
        <v>2210</v>
      </c>
      <c r="G590" s="61">
        <f t="shared" si="185"/>
        <v>353.6</v>
      </c>
      <c r="H590" s="61">
        <f t="shared" si="184"/>
        <v>0</v>
      </c>
      <c r="I590" s="62">
        <f t="shared" si="181"/>
        <v>0</v>
      </c>
      <c r="J590" s="63">
        <f t="shared" si="186"/>
        <v>0</v>
      </c>
      <c r="K590" s="46"/>
    </row>
    <row r="591" spans="1:11" ht="28.5" x14ac:dyDescent="0.45">
      <c r="A591" s="106">
        <v>0</v>
      </c>
      <c r="B591" s="57">
        <v>44020</v>
      </c>
      <c r="C591" s="58" t="s">
        <v>413</v>
      </c>
      <c r="D591" s="59" t="s">
        <v>0</v>
      </c>
      <c r="E591" s="59">
        <v>0</v>
      </c>
      <c r="F591" s="61">
        <v>5930</v>
      </c>
      <c r="G591" s="61">
        <f t="shared" si="185"/>
        <v>948.80000000000007</v>
      </c>
      <c r="H591" s="61">
        <f t="shared" si="184"/>
        <v>0</v>
      </c>
      <c r="I591" s="62">
        <f t="shared" si="181"/>
        <v>0</v>
      </c>
      <c r="J591" s="63">
        <f t="shared" si="186"/>
        <v>0</v>
      </c>
      <c r="K591" s="46"/>
    </row>
    <row r="592" spans="1:11" ht="28.5" x14ac:dyDescent="0.45">
      <c r="A592" s="106">
        <v>0</v>
      </c>
      <c r="B592" s="57">
        <v>44020</v>
      </c>
      <c r="C592" s="58" t="s">
        <v>414</v>
      </c>
      <c r="D592" s="59" t="s">
        <v>0</v>
      </c>
      <c r="E592" s="59">
        <v>1</v>
      </c>
      <c r="F592" s="61">
        <v>190</v>
      </c>
      <c r="G592" s="61">
        <f t="shared" si="185"/>
        <v>30.400000000000002</v>
      </c>
      <c r="H592" s="61">
        <f t="shared" si="184"/>
        <v>30.400000000000002</v>
      </c>
      <c r="I592" s="62">
        <f t="shared" si="181"/>
        <v>190</v>
      </c>
      <c r="J592" s="63">
        <f t="shared" si="186"/>
        <v>220.4</v>
      </c>
      <c r="K592" s="46"/>
    </row>
    <row r="593" spans="1:11" ht="28.5" x14ac:dyDescent="0.45">
      <c r="A593" s="106">
        <v>0</v>
      </c>
      <c r="B593" s="57">
        <v>44020</v>
      </c>
      <c r="C593" s="58" t="s">
        <v>415</v>
      </c>
      <c r="D593" s="59" t="s">
        <v>0</v>
      </c>
      <c r="E593" s="59">
        <v>0</v>
      </c>
      <c r="F593" s="61">
        <v>275</v>
      </c>
      <c r="G593" s="61">
        <f t="shared" si="185"/>
        <v>44</v>
      </c>
      <c r="H593" s="61">
        <f t="shared" si="184"/>
        <v>0</v>
      </c>
      <c r="I593" s="62">
        <f t="shared" si="181"/>
        <v>0</v>
      </c>
      <c r="J593" s="63">
        <f t="shared" si="186"/>
        <v>0</v>
      </c>
      <c r="K593" s="46"/>
    </row>
    <row r="594" spans="1:11" ht="28.5" x14ac:dyDescent="0.45">
      <c r="A594" s="106">
        <v>0</v>
      </c>
      <c r="B594" s="57">
        <v>44020</v>
      </c>
      <c r="C594" s="58" t="s">
        <v>416</v>
      </c>
      <c r="D594" s="59" t="s">
        <v>0</v>
      </c>
      <c r="E594" s="59">
        <v>1</v>
      </c>
      <c r="F594" s="61">
        <v>445</v>
      </c>
      <c r="G594" s="61">
        <f t="shared" si="185"/>
        <v>71.2</v>
      </c>
      <c r="H594" s="61">
        <f t="shared" si="184"/>
        <v>71.2</v>
      </c>
      <c r="I594" s="62">
        <f t="shared" si="181"/>
        <v>445</v>
      </c>
      <c r="J594" s="63">
        <f t="shared" si="186"/>
        <v>516.20000000000005</v>
      </c>
      <c r="K594" s="46"/>
    </row>
    <row r="595" spans="1:11" ht="28.5" x14ac:dyDescent="0.45">
      <c r="A595" s="106">
        <v>0</v>
      </c>
      <c r="B595" s="57">
        <v>44020</v>
      </c>
      <c r="C595" s="58" t="s">
        <v>564</v>
      </c>
      <c r="D595" s="59" t="s">
        <v>0</v>
      </c>
      <c r="E595" s="59">
        <v>0</v>
      </c>
      <c r="F595" s="61">
        <v>540</v>
      </c>
      <c r="G595" s="61">
        <f t="shared" si="185"/>
        <v>86.4</v>
      </c>
      <c r="H595" s="61">
        <f t="shared" si="184"/>
        <v>0</v>
      </c>
      <c r="I595" s="62">
        <f t="shared" si="181"/>
        <v>0</v>
      </c>
      <c r="J595" s="63">
        <f t="shared" si="186"/>
        <v>0</v>
      </c>
      <c r="K595" s="46"/>
    </row>
    <row r="596" spans="1:11" ht="28.5" x14ac:dyDescent="0.45">
      <c r="A596" s="106">
        <v>0</v>
      </c>
      <c r="B596" s="57">
        <v>44020</v>
      </c>
      <c r="C596" s="58" t="s">
        <v>417</v>
      </c>
      <c r="D596" s="59" t="s">
        <v>0</v>
      </c>
      <c r="E596" s="59">
        <v>0</v>
      </c>
      <c r="F596" s="61">
        <v>635</v>
      </c>
      <c r="G596" s="61">
        <f t="shared" si="185"/>
        <v>101.60000000000001</v>
      </c>
      <c r="H596" s="61">
        <f t="shared" si="184"/>
        <v>0</v>
      </c>
      <c r="I596" s="62">
        <f t="shared" si="181"/>
        <v>0</v>
      </c>
      <c r="J596" s="63">
        <f t="shared" si="186"/>
        <v>0</v>
      </c>
      <c r="K596" s="46"/>
    </row>
    <row r="597" spans="1:11" ht="28.5" x14ac:dyDescent="0.45">
      <c r="A597" s="106">
        <v>0</v>
      </c>
      <c r="B597" s="57">
        <v>44020</v>
      </c>
      <c r="C597" s="58" t="s">
        <v>418</v>
      </c>
      <c r="D597" s="59" t="s">
        <v>0</v>
      </c>
      <c r="E597" s="59">
        <v>0</v>
      </c>
      <c r="F597" s="61">
        <v>152</v>
      </c>
      <c r="G597" s="61">
        <f t="shared" si="185"/>
        <v>24.32</v>
      </c>
      <c r="H597" s="61">
        <f t="shared" si="184"/>
        <v>0</v>
      </c>
      <c r="I597" s="62">
        <f t="shared" si="181"/>
        <v>0</v>
      </c>
      <c r="J597" s="63">
        <f t="shared" si="186"/>
        <v>0</v>
      </c>
      <c r="K597" s="46"/>
    </row>
    <row r="598" spans="1:11" ht="28.5" x14ac:dyDescent="0.45">
      <c r="A598" s="106">
        <v>0</v>
      </c>
      <c r="B598" s="57">
        <v>44020</v>
      </c>
      <c r="C598" s="58" t="s">
        <v>419</v>
      </c>
      <c r="D598" s="59" t="s">
        <v>0</v>
      </c>
      <c r="E598" s="59">
        <v>0</v>
      </c>
      <c r="F598" s="61">
        <v>152</v>
      </c>
      <c r="G598" s="61">
        <f t="shared" si="185"/>
        <v>24.32</v>
      </c>
      <c r="H598" s="61">
        <f t="shared" si="184"/>
        <v>0</v>
      </c>
      <c r="I598" s="62">
        <f t="shared" si="181"/>
        <v>0</v>
      </c>
      <c r="J598" s="63">
        <f t="shared" si="186"/>
        <v>0</v>
      </c>
      <c r="K598" s="46"/>
    </row>
    <row r="599" spans="1:11" ht="28.5" x14ac:dyDescent="0.45">
      <c r="A599" s="106">
        <v>0</v>
      </c>
      <c r="B599" s="57">
        <v>44020</v>
      </c>
      <c r="C599" s="58" t="s">
        <v>420</v>
      </c>
      <c r="D599" s="59" t="s">
        <v>0</v>
      </c>
      <c r="E599" s="59">
        <v>0</v>
      </c>
      <c r="F599" s="61">
        <v>275</v>
      </c>
      <c r="G599" s="61">
        <f t="shared" si="185"/>
        <v>44</v>
      </c>
      <c r="H599" s="61">
        <f t="shared" si="184"/>
        <v>0</v>
      </c>
      <c r="I599" s="62">
        <f t="shared" si="181"/>
        <v>0</v>
      </c>
      <c r="J599" s="63">
        <f t="shared" si="186"/>
        <v>0</v>
      </c>
      <c r="K599" s="46"/>
    </row>
    <row r="600" spans="1:11" s="36" customFormat="1" ht="28.5" x14ac:dyDescent="0.45">
      <c r="A600" s="106">
        <v>0</v>
      </c>
      <c r="B600" s="57">
        <v>44880</v>
      </c>
      <c r="C600" s="58" t="s">
        <v>633</v>
      </c>
      <c r="D600" s="59" t="s">
        <v>0</v>
      </c>
      <c r="E600" s="59">
        <v>0</v>
      </c>
      <c r="F600" s="61">
        <v>0</v>
      </c>
      <c r="G600" s="61">
        <f t="shared" ref="G600" si="187">0.16*F600</f>
        <v>0</v>
      </c>
      <c r="H600" s="61">
        <f t="shared" ref="H600" si="188">E600*F600*0.16</f>
        <v>0</v>
      </c>
      <c r="I600" s="62">
        <f t="shared" ref="I600" si="189">E600*F600</f>
        <v>0</v>
      </c>
      <c r="J600" s="63">
        <f t="shared" ref="J600" si="190">H600+I600</f>
        <v>0</v>
      </c>
      <c r="K600" s="46"/>
    </row>
    <row r="601" spans="1:11" ht="28.5" x14ac:dyDescent="0.45">
      <c r="A601" s="106">
        <v>2</v>
      </c>
      <c r="B601" s="57">
        <v>44020</v>
      </c>
      <c r="C601" s="58" t="s">
        <v>421</v>
      </c>
      <c r="D601" s="59" t="s">
        <v>0</v>
      </c>
      <c r="E601" s="59">
        <v>0</v>
      </c>
      <c r="F601" s="61">
        <v>120</v>
      </c>
      <c r="G601" s="61">
        <f t="shared" si="185"/>
        <v>19.2</v>
      </c>
      <c r="H601" s="61">
        <f t="shared" si="184"/>
        <v>0</v>
      </c>
      <c r="I601" s="62">
        <f t="shared" si="181"/>
        <v>0</v>
      </c>
      <c r="J601" s="63">
        <f t="shared" si="186"/>
        <v>0</v>
      </c>
      <c r="K601" s="46"/>
    </row>
    <row r="602" spans="1:11" ht="28.5" x14ac:dyDescent="0.45">
      <c r="A602" s="106">
        <v>0</v>
      </c>
      <c r="B602" s="57">
        <v>44020</v>
      </c>
      <c r="C602" s="58" t="s">
        <v>422</v>
      </c>
      <c r="D602" s="59" t="s">
        <v>0</v>
      </c>
      <c r="E602" s="59">
        <v>221</v>
      </c>
      <c r="F602" s="61">
        <v>1.6</v>
      </c>
      <c r="G602" s="61">
        <f t="shared" si="185"/>
        <v>0.25600000000000001</v>
      </c>
      <c r="H602" s="61">
        <f t="shared" si="184"/>
        <v>56.576000000000008</v>
      </c>
      <c r="I602" s="62">
        <f t="shared" si="181"/>
        <v>353.6</v>
      </c>
      <c r="J602" s="63">
        <f t="shared" si="186"/>
        <v>410.17600000000004</v>
      </c>
      <c r="K602" s="46"/>
    </row>
    <row r="603" spans="1:11" ht="28.5" x14ac:dyDescent="0.45">
      <c r="A603" s="106">
        <v>0</v>
      </c>
      <c r="B603" s="57">
        <v>44020</v>
      </c>
      <c r="C603" s="58" t="s">
        <v>423</v>
      </c>
      <c r="D603" s="59" t="s">
        <v>0</v>
      </c>
      <c r="E603" s="59">
        <v>2</v>
      </c>
      <c r="F603" s="61">
        <v>1450</v>
      </c>
      <c r="G603" s="61">
        <f t="shared" si="185"/>
        <v>232</v>
      </c>
      <c r="H603" s="61">
        <f t="shared" si="184"/>
        <v>464</v>
      </c>
      <c r="I603" s="62">
        <f t="shared" si="181"/>
        <v>2900</v>
      </c>
      <c r="J603" s="63">
        <f t="shared" si="186"/>
        <v>3364</v>
      </c>
      <c r="K603" s="46"/>
    </row>
    <row r="604" spans="1:11" ht="28.5" x14ac:dyDescent="0.45">
      <c r="A604" s="106">
        <v>0</v>
      </c>
      <c r="B604" s="57">
        <v>44020</v>
      </c>
      <c r="C604" s="58" t="s">
        <v>424</v>
      </c>
      <c r="D604" s="59" t="s">
        <v>0</v>
      </c>
      <c r="E604" s="59">
        <v>0</v>
      </c>
      <c r="F604" s="61">
        <v>1450</v>
      </c>
      <c r="G604" s="61">
        <f t="shared" si="185"/>
        <v>232</v>
      </c>
      <c r="H604" s="61">
        <f t="shared" si="184"/>
        <v>0</v>
      </c>
      <c r="I604" s="62">
        <f t="shared" si="181"/>
        <v>0</v>
      </c>
      <c r="J604" s="63">
        <f t="shared" si="186"/>
        <v>0</v>
      </c>
      <c r="K604" s="46"/>
    </row>
    <row r="605" spans="1:11" ht="28.5" x14ac:dyDescent="0.45">
      <c r="A605" s="106">
        <v>0</v>
      </c>
      <c r="B605" s="57">
        <v>44020</v>
      </c>
      <c r="C605" s="58" t="s">
        <v>563</v>
      </c>
      <c r="D605" s="59" t="s">
        <v>0</v>
      </c>
      <c r="E605" s="59">
        <v>7</v>
      </c>
      <c r="F605" s="61">
        <v>1720</v>
      </c>
      <c r="G605" s="61">
        <f t="shared" si="185"/>
        <v>275.2</v>
      </c>
      <c r="H605" s="61">
        <f t="shared" si="184"/>
        <v>1926.4</v>
      </c>
      <c r="I605" s="62">
        <f t="shared" si="181"/>
        <v>12040</v>
      </c>
      <c r="J605" s="63">
        <f t="shared" si="186"/>
        <v>13966.4</v>
      </c>
      <c r="K605" s="46"/>
    </row>
    <row r="606" spans="1:11" ht="28.5" x14ac:dyDescent="0.45">
      <c r="A606" s="106">
        <v>0</v>
      </c>
      <c r="B606" s="57">
        <v>44020</v>
      </c>
      <c r="C606" s="58" t="s">
        <v>425</v>
      </c>
      <c r="D606" s="59" t="s">
        <v>0</v>
      </c>
      <c r="E606" s="59">
        <v>0</v>
      </c>
      <c r="F606" s="61">
        <v>157</v>
      </c>
      <c r="G606" s="61">
        <f t="shared" si="185"/>
        <v>25.12</v>
      </c>
      <c r="H606" s="61">
        <f t="shared" si="184"/>
        <v>0</v>
      </c>
      <c r="I606" s="62">
        <f t="shared" si="181"/>
        <v>0</v>
      </c>
      <c r="J606" s="63">
        <f t="shared" si="186"/>
        <v>0</v>
      </c>
      <c r="K606" s="46"/>
    </row>
    <row r="607" spans="1:11" ht="28.5" x14ac:dyDescent="0.45">
      <c r="A607" s="106">
        <v>0</v>
      </c>
      <c r="B607" s="57">
        <v>44020</v>
      </c>
      <c r="C607" s="58" t="s">
        <v>426</v>
      </c>
      <c r="D607" s="59" t="s">
        <v>0</v>
      </c>
      <c r="E607" s="59">
        <v>0</v>
      </c>
      <c r="F607" s="61">
        <v>0</v>
      </c>
      <c r="G607" s="61">
        <f t="shared" si="185"/>
        <v>0</v>
      </c>
      <c r="H607" s="61">
        <f t="shared" si="184"/>
        <v>0</v>
      </c>
      <c r="I607" s="62">
        <f t="shared" si="181"/>
        <v>0</v>
      </c>
      <c r="J607" s="63">
        <f t="shared" si="186"/>
        <v>0</v>
      </c>
      <c r="K607" s="46"/>
    </row>
    <row r="608" spans="1:11" ht="28.5" x14ac:dyDescent="0.45">
      <c r="A608" s="106">
        <v>0</v>
      </c>
      <c r="B608" s="57">
        <v>44020</v>
      </c>
      <c r="C608" s="58" t="s">
        <v>427</v>
      </c>
      <c r="D608" s="59" t="s">
        <v>0</v>
      </c>
      <c r="E608" s="59">
        <v>0</v>
      </c>
      <c r="F608" s="61">
        <v>42</v>
      </c>
      <c r="G608" s="61">
        <f t="shared" si="185"/>
        <v>6.72</v>
      </c>
      <c r="H608" s="61">
        <f t="shared" si="184"/>
        <v>0</v>
      </c>
      <c r="I608" s="62">
        <f t="shared" si="181"/>
        <v>0</v>
      </c>
      <c r="J608" s="63">
        <f t="shared" si="186"/>
        <v>0</v>
      </c>
      <c r="K608" s="46"/>
    </row>
    <row r="609" spans="1:11" ht="28.5" x14ac:dyDescent="0.45">
      <c r="A609" s="106">
        <v>0</v>
      </c>
      <c r="B609" s="57">
        <v>44020</v>
      </c>
      <c r="C609" s="58" t="s">
        <v>428</v>
      </c>
      <c r="D609" s="59" t="s">
        <v>0</v>
      </c>
      <c r="E609" s="59">
        <v>0</v>
      </c>
      <c r="F609" s="61">
        <v>1450</v>
      </c>
      <c r="G609" s="61">
        <f t="shared" si="185"/>
        <v>232</v>
      </c>
      <c r="H609" s="61">
        <f t="shared" si="184"/>
        <v>0</v>
      </c>
      <c r="I609" s="62">
        <f t="shared" ref="I609:I674" si="191">E609*F609</f>
        <v>0</v>
      </c>
      <c r="J609" s="63">
        <f t="shared" si="186"/>
        <v>0</v>
      </c>
      <c r="K609" s="46"/>
    </row>
    <row r="610" spans="1:11" s="36" customFormat="1" ht="28.5" x14ac:dyDescent="0.45">
      <c r="A610" s="106">
        <v>0</v>
      </c>
      <c r="B610" s="57">
        <v>44880</v>
      </c>
      <c r="C610" s="58" t="s">
        <v>629</v>
      </c>
      <c r="D610" s="59" t="s">
        <v>0</v>
      </c>
      <c r="E610" s="59">
        <v>0</v>
      </c>
      <c r="F610" s="61">
        <v>0</v>
      </c>
      <c r="G610" s="61">
        <f t="shared" ref="G610" si="192">0.16*F610</f>
        <v>0</v>
      </c>
      <c r="H610" s="61">
        <f t="shared" ref="H610" si="193">E610*F610*0.16</f>
        <v>0</v>
      </c>
      <c r="I610" s="62">
        <f t="shared" ref="I610" si="194">E610*F610</f>
        <v>0</v>
      </c>
      <c r="J610" s="63">
        <f t="shared" ref="J610" si="195">H610+I610</f>
        <v>0</v>
      </c>
      <c r="K610" s="46"/>
    </row>
    <row r="611" spans="1:11" ht="28.5" x14ac:dyDescent="0.45">
      <c r="A611" s="106">
        <v>3</v>
      </c>
      <c r="B611" s="57">
        <v>44020</v>
      </c>
      <c r="C611" s="58" t="s">
        <v>429</v>
      </c>
      <c r="D611" s="59" t="s">
        <v>0</v>
      </c>
      <c r="E611" s="59">
        <v>0</v>
      </c>
      <c r="F611" s="61">
        <v>1450</v>
      </c>
      <c r="G611" s="61">
        <f t="shared" si="185"/>
        <v>232</v>
      </c>
      <c r="H611" s="61">
        <f t="shared" si="184"/>
        <v>0</v>
      </c>
      <c r="I611" s="62">
        <f t="shared" si="191"/>
        <v>0</v>
      </c>
      <c r="J611" s="63">
        <f t="shared" si="186"/>
        <v>0</v>
      </c>
      <c r="K611" s="46"/>
    </row>
    <row r="612" spans="1:11" s="36" customFormat="1" ht="28.5" x14ac:dyDescent="0.45">
      <c r="A612" s="106">
        <v>0</v>
      </c>
      <c r="B612" s="57">
        <v>44880</v>
      </c>
      <c r="C612" s="58" t="s">
        <v>630</v>
      </c>
      <c r="D612" s="59" t="s">
        <v>0</v>
      </c>
      <c r="E612" s="59">
        <v>0</v>
      </c>
      <c r="F612" s="61">
        <v>0</v>
      </c>
      <c r="G612" s="61">
        <f t="shared" ref="G612" si="196">0.16*F612</f>
        <v>0</v>
      </c>
      <c r="H612" s="61">
        <f t="shared" ref="H612" si="197">E612*F612*0.16</f>
        <v>0</v>
      </c>
      <c r="I612" s="62">
        <f t="shared" ref="I612" si="198">E612*F612</f>
        <v>0</v>
      </c>
      <c r="J612" s="63">
        <f t="shared" ref="J612" si="199">H612+I612</f>
        <v>0</v>
      </c>
      <c r="K612" s="46"/>
    </row>
    <row r="613" spans="1:11" ht="28.5" x14ac:dyDescent="0.45">
      <c r="A613" s="106">
        <v>1</v>
      </c>
      <c r="B613" s="57">
        <v>44020</v>
      </c>
      <c r="C613" s="58" t="s">
        <v>430</v>
      </c>
      <c r="D613" s="59" t="s">
        <v>0</v>
      </c>
      <c r="E613" s="59">
        <v>0</v>
      </c>
      <c r="F613" s="61">
        <v>1450</v>
      </c>
      <c r="G613" s="61">
        <f t="shared" si="185"/>
        <v>232</v>
      </c>
      <c r="H613" s="61">
        <f t="shared" si="184"/>
        <v>0</v>
      </c>
      <c r="I613" s="62">
        <f t="shared" si="191"/>
        <v>0</v>
      </c>
      <c r="J613" s="63">
        <f t="shared" si="186"/>
        <v>0</v>
      </c>
      <c r="K613" s="46"/>
    </row>
    <row r="614" spans="1:11" ht="28.5" x14ac:dyDescent="0.45">
      <c r="A614" s="106">
        <v>0</v>
      </c>
      <c r="B614" s="57">
        <v>44020</v>
      </c>
      <c r="C614" s="58" t="s">
        <v>431</v>
      </c>
      <c r="D614" s="59" t="s">
        <v>0</v>
      </c>
      <c r="E614" s="59">
        <v>0</v>
      </c>
      <c r="F614" s="61">
        <v>1450</v>
      </c>
      <c r="G614" s="61">
        <f t="shared" si="185"/>
        <v>232</v>
      </c>
      <c r="H614" s="61">
        <f t="shared" si="184"/>
        <v>0</v>
      </c>
      <c r="I614" s="62">
        <f t="shared" si="191"/>
        <v>0</v>
      </c>
      <c r="J614" s="63">
        <f t="shared" si="186"/>
        <v>0</v>
      </c>
      <c r="K614" s="46"/>
    </row>
    <row r="615" spans="1:11" ht="28.5" x14ac:dyDescent="0.45">
      <c r="A615" s="106">
        <v>0</v>
      </c>
      <c r="B615" s="57">
        <v>44020</v>
      </c>
      <c r="C615" s="58" t="s">
        <v>432</v>
      </c>
      <c r="D615" s="59" t="s">
        <v>0</v>
      </c>
      <c r="E615" s="59">
        <v>0</v>
      </c>
      <c r="F615" s="61">
        <v>1450</v>
      </c>
      <c r="G615" s="61">
        <f t="shared" si="185"/>
        <v>232</v>
      </c>
      <c r="H615" s="61">
        <f t="shared" si="184"/>
        <v>0</v>
      </c>
      <c r="I615" s="62">
        <f t="shared" si="191"/>
        <v>0</v>
      </c>
      <c r="J615" s="63">
        <f t="shared" si="186"/>
        <v>0</v>
      </c>
      <c r="K615" s="46"/>
    </row>
    <row r="616" spans="1:11" ht="28.5" x14ac:dyDescent="0.45">
      <c r="A616" s="106">
        <v>0</v>
      </c>
      <c r="B616" s="57">
        <v>44020</v>
      </c>
      <c r="C616" s="58" t="s">
        <v>433</v>
      </c>
      <c r="D616" s="59" t="s">
        <v>0</v>
      </c>
      <c r="E616" s="59">
        <v>0</v>
      </c>
      <c r="F616" s="61">
        <v>1450</v>
      </c>
      <c r="G616" s="61">
        <f t="shared" si="185"/>
        <v>232</v>
      </c>
      <c r="H616" s="61">
        <f t="shared" si="184"/>
        <v>0</v>
      </c>
      <c r="I616" s="62">
        <f t="shared" si="191"/>
        <v>0</v>
      </c>
      <c r="J616" s="63">
        <f t="shared" si="186"/>
        <v>0</v>
      </c>
      <c r="K616" s="46"/>
    </row>
    <row r="617" spans="1:11" ht="28.5" x14ac:dyDescent="0.45">
      <c r="A617" s="106">
        <v>0</v>
      </c>
      <c r="B617" s="57">
        <v>44020</v>
      </c>
      <c r="C617" s="58" t="s">
        <v>434</v>
      </c>
      <c r="D617" s="59" t="s">
        <v>0</v>
      </c>
      <c r="E617" s="59">
        <v>0</v>
      </c>
      <c r="F617" s="61">
        <v>490</v>
      </c>
      <c r="G617" s="61">
        <f t="shared" si="185"/>
        <v>78.400000000000006</v>
      </c>
      <c r="H617" s="61">
        <f t="shared" si="184"/>
        <v>0</v>
      </c>
      <c r="I617" s="62">
        <f t="shared" si="191"/>
        <v>0</v>
      </c>
      <c r="J617" s="63">
        <f t="shared" si="186"/>
        <v>0</v>
      </c>
      <c r="K617" s="46"/>
    </row>
    <row r="618" spans="1:11" ht="28.5" x14ac:dyDescent="0.45">
      <c r="A618" s="106">
        <v>0</v>
      </c>
      <c r="B618" s="57">
        <v>44020</v>
      </c>
      <c r="C618" s="58" t="s">
        <v>435</v>
      </c>
      <c r="D618" s="59" t="s">
        <v>0</v>
      </c>
      <c r="E618" s="59">
        <v>0</v>
      </c>
      <c r="F618" s="61">
        <v>56</v>
      </c>
      <c r="G618" s="61">
        <f t="shared" si="185"/>
        <v>8.9600000000000009</v>
      </c>
      <c r="H618" s="61">
        <f t="shared" ref="H618:H649" si="200">E618*F618*0.16</f>
        <v>0</v>
      </c>
      <c r="I618" s="62">
        <f t="shared" si="191"/>
        <v>0</v>
      </c>
      <c r="J618" s="63">
        <f t="shared" si="186"/>
        <v>0</v>
      </c>
      <c r="K618" s="46"/>
    </row>
    <row r="619" spans="1:11" ht="28.5" x14ac:dyDescent="0.45">
      <c r="A619" s="106">
        <v>0</v>
      </c>
      <c r="B619" s="57">
        <v>44020</v>
      </c>
      <c r="C619" s="58" t="s">
        <v>436</v>
      </c>
      <c r="D619" s="59" t="s">
        <v>0</v>
      </c>
      <c r="E619" s="59">
        <v>0</v>
      </c>
      <c r="F619" s="61">
        <v>65</v>
      </c>
      <c r="G619" s="61">
        <f t="shared" ref="G619:G650" si="201">0.16*F619</f>
        <v>10.4</v>
      </c>
      <c r="H619" s="61">
        <f t="shared" si="200"/>
        <v>0</v>
      </c>
      <c r="I619" s="62">
        <f t="shared" si="191"/>
        <v>0</v>
      </c>
      <c r="J619" s="63">
        <f t="shared" si="186"/>
        <v>0</v>
      </c>
      <c r="K619" s="46"/>
    </row>
    <row r="620" spans="1:11" ht="28.5" x14ac:dyDescent="0.45">
      <c r="A620" s="106">
        <v>0</v>
      </c>
      <c r="B620" s="57">
        <v>44020</v>
      </c>
      <c r="C620" s="58" t="s">
        <v>497</v>
      </c>
      <c r="D620" s="59" t="s">
        <v>0</v>
      </c>
      <c r="E620" s="59">
        <v>0</v>
      </c>
      <c r="F620" s="61">
        <v>105</v>
      </c>
      <c r="G620" s="61">
        <f t="shared" si="201"/>
        <v>16.8</v>
      </c>
      <c r="H620" s="61">
        <f t="shared" si="200"/>
        <v>0</v>
      </c>
      <c r="I620" s="62">
        <f t="shared" si="191"/>
        <v>0</v>
      </c>
      <c r="J620" s="63">
        <f t="shared" si="186"/>
        <v>0</v>
      </c>
      <c r="K620" s="46"/>
    </row>
    <row r="621" spans="1:11" ht="28.5" x14ac:dyDescent="0.45">
      <c r="A621" s="106">
        <v>0</v>
      </c>
      <c r="B621" s="57">
        <v>44020</v>
      </c>
      <c r="C621" s="58" t="s">
        <v>497</v>
      </c>
      <c r="D621" s="59" t="s">
        <v>0</v>
      </c>
      <c r="E621" s="59">
        <v>0</v>
      </c>
      <c r="F621" s="61">
        <v>105</v>
      </c>
      <c r="G621" s="61">
        <f t="shared" si="201"/>
        <v>16.8</v>
      </c>
      <c r="H621" s="61">
        <f t="shared" si="200"/>
        <v>0</v>
      </c>
      <c r="I621" s="62">
        <f t="shared" si="191"/>
        <v>0</v>
      </c>
      <c r="J621" s="63">
        <f t="shared" si="186"/>
        <v>0</v>
      </c>
      <c r="K621" s="46"/>
    </row>
    <row r="622" spans="1:11" ht="28.5" x14ac:dyDescent="0.45">
      <c r="A622" s="106">
        <v>0</v>
      </c>
      <c r="B622" s="57">
        <v>44020</v>
      </c>
      <c r="C622" s="58" t="s">
        <v>437</v>
      </c>
      <c r="D622" s="59" t="s">
        <v>0</v>
      </c>
      <c r="E622" s="59">
        <v>0</v>
      </c>
      <c r="F622" s="61">
        <v>36</v>
      </c>
      <c r="G622" s="61">
        <f t="shared" si="201"/>
        <v>5.76</v>
      </c>
      <c r="H622" s="61">
        <f t="shared" si="200"/>
        <v>0</v>
      </c>
      <c r="I622" s="62">
        <f t="shared" si="191"/>
        <v>0</v>
      </c>
      <c r="J622" s="63">
        <f t="shared" si="186"/>
        <v>0</v>
      </c>
      <c r="K622" s="46"/>
    </row>
    <row r="623" spans="1:11" ht="28.5" x14ac:dyDescent="0.45">
      <c r="A623" s="106">
        <v>0</v>
      </c>
      <c r="B623" s="57">
        <v>44020</v>
      </c>
      <c r="C623" s="58" t="s">
        <v>542</v>
      </c>
      <c r="D623" s="59" t="s">
        <v>0</v>
      </c>
      <c r="E623" s="59">
        <v>0</v>
      </c>
      <c r="F623" s="61">
        <v>3.48</v>
      </c>
      <c r="G623" s="61">
        <f t="shared" si="201"/>
        <v>0.55679999999999996</v>
      </c>
      <c r="H623" s="61">
        <f t="shared" si="200"/>
        <v>0</v>
      </c>
      <c r="I623" s="62">
        <f t="shared" si="191"/>
        <v>0</v>
      </c>
      <c r="J623" s="63">
        <f t="shared" si="186"/>
        <v>0</v>
      </c>
      <c r="K623" s="46"/>
    </row>
    <row r="624" spans="1:11" ht="28.5" x14ac:dyDescent="0.45">
      <c r="A624" s="106">
        <v>0</v>
      </c>
      <c r="B624" s="57">
        <v>44020</v>
      </c>
      <c r="C624" s="58" t="s">
        <v>699</v>
      </c>
      <c r="D624" s="59" t="s">
        <v>0</v>
      </c>
      <c r="E624" s="59">
        <v>15</v>
      </c>
      <c r="F624" s="61">
        <v>165</v>
      </c>
      <c r="G624" s="61">
        <f t="shared" si="201"/>
        <v>26.400000000000002</v>
      </c>
      <c r="H624" s="61">
        <f t="shared" si="200"/>
        <v>396</v>
      </c>
      <c r="I624" s="62">
        <f t="shared" si="191"/>
        <v>2475</v>
      </c>
      <c r="J624" s="63">
        <f t="shared" si="186"/>
        <v>2871</v>
      </c>
      <c r="K624" s="46"/>
    </row>
    <row r="625" spans="1:13" ht="28.5" x14ac:dyDescent="0.45">
      <c r="A625" s="106">
        <v>0</v>
      </c>
      <c r="B625" s="57">
        <v>44020</v>
      </c>
      <c r="C625" s="58" t="s">
        <v>694</v>
      </c>
      <c r="D625" s="59" t="s">
        <v>0</v>
      </c>
      <c r="E625" s="59">
        <v>0</v>
      </c>
      <c r="F625" s="61">
        <v>165</v>
      </c>
      <c r="G625" s="61">
        <f t="shared" si="201"/>
        <v>26.400000000000002</v>
      </c>
      <c r="H625" s="61">
        <f t="shared" si="200"/>
        <v>0</v>
      </c>
      <c r="I625" s="62">
        <f t="shared" si="191"/>
        <v>0</v>
      </c>
      <c r="J625" s="63">
        <f t="shared" si="186"/>
        <v>0</v>
      </c>
      <c r="K625" s="46"/>
    </row>
    <row r="626" spans="1:13" ht="28.5" x14ac:dyDescent="0.45">
      <c r="A626" s="106">
        <v>0</v>
      </c>
      <c r="B626" s="57">
        <v>44020</v>
      </c>
      <c r="C626" s="58" t="s">
        <v>438</v>
      </c>
      <c r="D626" s="59" t="s">
        <v>0</v>
      </c>
      <c r="E626" s="59">
        <v>0</v>
      </c>
      <c r="F626" s="61">
        <v>910</v>
      </c>
      <c r="G626" s="61">
        <f t="shared" si="201"/>
        <v>145.6</v>
      </c>
      <c r="H626" s="61">
        <f t="shared" si="200"/>
        <v>0</v>
      </c>
      <c r="I626" s="62">
        <f t="shared" si="191"/>
        <v>0</v>
      </c>
      <c r="J626" s="63">
        <f t="shared" si="186"/>
        <v>0</v>
      </c>
      <c r="K626" s="46"/>
    </row>
    <row r="627" spans="1:13" ht="28.5" x14ac:dyDescent="0.45">
      <c r="A627" s="106">
        <v>0</v>
      </c>
      <c r="B627" s="57">
        <v>44020</v>
      </c>
      <c r="C627" s="58" t="s">
        <v>439</v>
      </c>
      <c r="D627" s="59" t="s">
        <v>82</v>
      </c>
      <c r="E627" s="59">
        <v>21</v>
      </c>
      <c r="F627" s="61">
        <v>170</v>
      </c>
      <c r="G627" s="61">
        <f t="shared" si="201"/>
        <v>27.2</v>
      </c>
      <c r="H627" s="61">
        <f t="shared" si="200"/>
        <v>571.20000000000005</v>
      </c>
      <c r="I627" s="62">
        <f t="shared" si="191"/>
        <v>3570</v>
      </c>
      <c r="J627" s="63">
        <f t="shared" si="186"/>
        <v>4141.2</v>
      </c>
      <c r="K627" s="46"/>
    </row>
    <row r="628" spans="1:13" ht="28.5" x14ac:dyDescent="0.45">
      <c r="A628" s="106">
        <v>0</v>
      </c>
      <c r="B628" s="57">
        <v>44020</v>
      </c>
      <c r="C628" s="58" t="s">
        <v>589</v>
      </c>
      <c r="D628" s="59" t="s">
        <v>0</v>
      </c>
      <c r="E628" s="59">
        <v>0</v>
      </c>
      <c r="F628" s="61">
        <v>1525</v>
      </c>
      <c r="G628" s="61">
        <f t="shared" si="201"/>
        <v>244</v>
      </c>
      <c r="H628" s="61">
        <f t="shared" si="200"/>
        <v>0</v>
      </c>
      <c r="I628" s="62">
        <f t="shared" si="191"/>
        <v>0</v>
      </c>
      <c r="J628" s="63">
        <f t="shared" si="186"/>
        <v>0</v>
      </c>
      <c r="K628" s="46"/>
    </row>
    <row r="629" spans="1:13" ht="28.5" x14ac:dyDescent="0.45">
      <c r="A629" s="106">
        <v>0</v>
      </c>
      <c r="B629" s="57">
        <v>44020</v>
      </c>
      <c r="C629" s="58" t="s">
        <v>553</v>
      </c>
      <c r="D629" s="59" t="s">
        <v>0</v>
      </c>
      <c r="E629" s="59">
        <v>0</v>
      </c>
      <c r="F629" s="61">
        <v>465</v>
      </c>
      <c r="G629" s="61">
        <f t="shared" si="201"/>
        <v>74.400000000000006</v>
      </c>
      <c r="H629" s="61">
        <f t="shared" si="200"/>
        <v>0</v>
      </c>
      <c r="I629" s="62">
        <f t="shared" si="191"/>
        <v>0</v>
      </c>
      <c r="J629" s="63">
        <f t="shared" si="186"/>
        <v>0</v>
      </c>
      <c r="K629" s="46"/>
    </row>
    <row r="630" spans="1:13" ht="28.5" x14ac:dyDescent="0.45">
      <c r="A630" s="106">
        <v>0</v>
      </c>
      <c r="B630" s="57">
        <v>44020</v>
      </c>
      <c r="C630" s="58" t="s">
        <v>440</v>
      </c>
      <c r="D630" s="59" t="s">
        <v>0</v>
      </c>
      <c r="E630" s="59">
        <v>13</v>
      </c>
      <c r="F630" s="61">
        <v>98</v>
      </c>
      <c r="G630" s="61">
        <f t="shared" si="201"/>
        <v>15.68</v>
      </c>
      <c r="H630" s="61">
        <f t="shared" si="200"/>
        <v>203.84</v>
      </c>
      <c r="I630" s="62">
        <f t="shared" si="191"/>
        <v>1274</v>
      </c>
      <c r="J630" s="63">
        <f t="shared" si="186"/>
        <v>1477.84</v>
      </c>
      <c r="K630" s="46"/>
    </row>
    <row r="631" spans="1:13" ht="28.5" x14ac:dyDescent="0.45">
      <c r="A631" s="106">
        <v>0</v>
      </c>
      <c r="B631" s="57">
        <v>44020</v>
      </c>
      <c r="C631" s="58" t="s">
        <v>441</v>
      </c>
      <c r="D631" s="59" t="s">
        <v>0</v>
      </c>
      <c r="E631" s="59">
        <v>1</v>
      </c>
      <c r="F631" s="61">
        <v>90</v>
      </c>
      <c r="G631" s="61">
        <f t="shared" si="201"/>
        <v>14.4</v>
      </c>
      <c r="H631" s="61">
        <f t="shared" si="200"/>
        <v>14.4</v>
      </c>
      <c r="I631" s="62">
        <f t="shared" si="191"/>
        <v>90</v>
      </c>
      <c r="J631" s="63">
        <f t="shared" si="186"/>
        <v>104.4</v>
      </c>
      <c r="K631" s="46"/>
      <c r="M631" t="s">
        <v>517</v>
      </c>
    </row>
    <row r="632" spans="1:13" ht="28.5" x14ac:dyDescent="0.45">
      <c r="A632" s="106">
        <v>0</v>
      </c>
      <c r="B632" s="57">
        <v>44020</v>
      </c>
      <c r="C632" s="58" t="s">
        <v>442</v>
      </c>
      <c r="D632" s="59" t="s">
        <v>0</v>
      </c>
      <c r="E632" s="59">
        <v>11</v>
      </c>
      <c r="F632" s="61">
        <v>610</v>
      </c>
      <c r="G632" s="61">
        <f t="shared" si="201"/>
        <v>97.600000000000009</v>
      </c>
      <c r="H632" s="61">
        <f t="shared" si="200"/>
        <v>1073.5999999999999</v>
      </c>
      <c r="I632" s="62">
        <f t="shared" si="191"/>
        <v>6710</v>
      </c>
      <c r="J632" s="63">
        <f t="shared" si="186"/>
        <v>7783.6</v>
      </c>
      <c r="K632" s="46"/>
    </row>
    <row r="633" spans="1:13" ht="28.5" x14ac:dyDescent="0.45">
      <c r="A633" s="106">
        <v>0</v>
      </c>
      <c r="B633" s="57">
        <v>44021</v>
      </c>
      <c r="C633" s="58" t="s">
        <v>522</v>
      </c>
      <c r="D633" s="59" t="s">
        <v>444</v>
      </c>
      <c r="E633" s="59">
        <v>0</v>
      </c>
      <c r="F633" s="61">
        <v>196</v>
      </c>
      <c r="G633" s="61">
        <f t="shared" si="201"/>
        <v>31.36</v>
      </c>
      <c r="H633" s="61">
        <f t="shared" si="200"/>
        <v>0</v>
      </c>
      <c r="I633" s="62">
        <f t="shared" si="191"/>
        <v>0</v>
      </c>
      <c r="J633" s="63">
        <f t="shared" si="186"/>
        <v>0</v>
      </c>
      <c r="K633" s="46"/>
    </row>
    <row r="634" spans="1:13" ht="28.5" x14ac:dyDescent="0.45">
      <c r="A634" s="106">
        <v>0</v>
      </c>
      <c r="B634" s="57">
        <v>44021</v>
      </c>
      <c r="C634" s="58" t="s">
        <v>443</v>
      </c>
      <c r="D634" s="59" t="s">
        <v>0</v>
      </c>
      <c r="E634" s="59">
        <v>0</v>
      </c>
      <c r="F634" s="61">
        <v>9065</v>
      </c>
      <c r="G634" s="61">
        <f t="shared" si="201"/>
        <v>1450.4</v>
      </c>
      <c r="H634" s="61">
        <f t="shared" si="200"/>
        <v>0</v>
      </c>
      <c r="I634" s="62">
        <f t="shared" si="191"/>
        <v>0</v>
      </c>
      <c r="J634" s="63">
        <f t="shared" si="186"/>
        <v>0</v>
      </c>
      <c r="K634" s="46"/>
    </row>
    <row r="635" spans="1:13" ht="28.5" x14ac:dyDescent="0.45">
      <c r="A635" s="106">
        <v>0</v>
      </c>
      <c r="B635" s="57">
        <v>44021</v>
      </c>
      <c r="C635" s="58" t="s">
        <v>445</v>
      </c>
      <c r="D635" s="59" t="s">
        <v>0</v>
      </c>
      <c r="E635" s="59">
        <v>0</v>
      </c>
      <c r="F635" s="61">
        <v>245</v>
      </c>
      <c r="G635" s="61">
        <f t="shared" si="201"/>
        <v>39.200000000000003</v>
      </c>
      <c r="H635" s="61">
        <f t="shared" si="200"/>
        <v>0</v>
      </c>
      <c r="I635" s="62">
        <f t="shared" si="191"/>
        <v>0</v>
      </c>
      <c r="J635" s="63">
        <f t="shared" si="186"/>
        <v>0</v>
      </c>
      <c r="K635" s="46"/>
    </row>
    <row r="636" spans="1:13" ht="28.5" x14ac:dyDescent="0.45">
      <c r="A636" s="106">
        <v>0</v>
      </c>
      <c r="B636" s="57">
        <v>44441</v>
      </c>
      <c r="C636" s="58" t="s">
        <v>446</v>
      </c>
      <c r="D636" s="59" t="s">
        <v>0</v>
      </c>
      <c r="E636" s="59">
        <v>0</v>
      </c>
      <c r="F636" s="61">
        <v>265</v>
      </c>
      <c r="G636" s="61">
        <f t="shared" si="201"/>
        <v>42.4</v>
      </c>
      <c r="H636" s="61">
        <f t="shared" si="200"/>
        <v>0</v>
      </c>
      <c r="I636" s="62">
        <f t="shared" si="191"/>
        <v>0</v>
      </c>
      <c r="J636" s="63">
        <f t="shared" si="186"/>
        <v>0</v>
      </c>
      <c r="K636" s="46"/>
    </row>
    <row r="637" spans="1:13" ht="28.5" x14ac:dyDescent="0.45">
      <c r="A637" s="106">
        <v>0</v>
      </c>
      <c r="B637" s="57">
        <v>44021</v>
      </c>
      <c r="C637" s="58" t="s">
        <v>447</v>
      </c>
      <c r="D637" s="59" t="s">
        <v>0</v>
      </c>
      <c r="E637" s="59">
        <v>0</v>
      </c>
      <c r="F637" s="61">
        <v>26</v>
      </c>
      <c r="G637" s="61">
        <f t="shared" si="201"/>
        <v>4.16</v>
      </c>
      <c r="H637" s="61">
        <f t="shared" si="200"/>
        <v>0</v>
      </c>
      <c r="I637" s="62">
        <f t="shared" si="191"/>
        <v>0</v>
      </c>
      <c r="J637" s="63">
        <f t="shared" si="186"/>
        <v>0</v>
      </c>
      <c r="K637" s="46"/>
    </row>
    <row r="638" spans="1:13" ht="28.5" x14ac:dyDescent="0.45">
      <c r="A638" s="106">
        <v>0</v>
      </c>
      <c r="B638" s="57">
        <v>44021</v>
      </c>
      <c r="C638" s="58" t="s">
        <v>641</v>
      </c>
      <c r="D638" s="59" t="s">
        <v>253</v>
      </c>
      <c r="E638" s="59">
        <v>0</v>
      </c>
      <c r="F638" s="61">
        <v>7.68</v>
      </c>
      <c r="G638" s="61">
        <f t="shared" si="201"/>
        <v>1.2287999999999999</v>
      </c>
      <c r="H638" s="61">
        <f t="shared" si="200"/>
        <v>0</v>
      </c>
      <c r="I638" s="62">
        <f t="shared" si="191"/>
        <v>0</v>
      </c>
      <c r="J638" s="63">
        <f t="shared" si="186"/>
        <v>0</v>
      </c>
      <c r="K638" s="46"/>
    </row>
    <row r="639" spans="1:13" ht="28.5" x14ac:dyDescent="0.45">
      <c r="A639" s="106">
        <v>500</v>
      </c>
      <c r="B639" s="57">
        <v>44021</v>
      </c>
      <c r="C639" s="58" t="s">
        <v>448</v>
      </c>
      <c r="D639" s="59" t="s">
        <v>253</v>
      </c>
      <c r="E639" s="59">
        <v>0</v>
      </c>
      <c r="F639" s="61">
        <v>21.11</v>
      </c>
      <c r="G639" s="61">
        <f t="shared" si="201"/>
        <v>3.3776000000000002</v>
      </c>
      <c r="H639" s="61">
        <f t="shared" si="200"/>
        <v>0</v>
      </c>
      <c r="I639" s="62">
        <f t="shared" si="191"/>
        <v>0</v>
      </c>
      <c r="J639" s="63">
        <f t="shared" si="186"/>
        <v>0</v>
      </c>
      <c r="K639" s="46"/>
    </row>
    <row r="640" spans="1:13" ht="28.5" x14ac:dyDescent="0.45">
      <c r="A640" s="106">
        <v>500</v>
      </c>
      <c r="B640" s="57">
        <v>44021</v>
      </c>
      <c r="C640" s="58" t="s">
        <v>449</v>
      </c>
      <c r="D640" s="59" t="s">
        <v>253</v>
      </c>
      <c r="E640" s="59">
        <v>0</v>
      </c>
      <c r="F640" s="61">
        <v>27.81</v>
      </c>
      <c r="G640" s="61">
        <f t="shared" si="201"/>
        <v>4.4496000000000002</v>
      </c>
      <c r="H640" s="61">
        <f t="shared" si="200"/>
        <v>0</v>
      </c>
      <c r="I640" s="62">
        <f t="shared" si="191"/>
        <v>0</v>
      </c>
      <c r="J640" s="63">
        <f t="shared" si="186"/>
        <v>0</v>
      </c>
      <c r="K640" s="46"/>
    </row>
    <row r="641" spans="1:11" ht="28.5" x14ac:dyDescent="0.45">
      <c r="A641" s="106">
        <v>0</v>
      </c>
      <c r="B641" s="57">
        <v>44021</v>
      </c>
      <c r="C641" s="58" t="s">
        <v>450</v>
      </c>
      <c r="D641" s="59" t="s">
        <v>0</v>
      </c>
      <c r="E641" s="59">
        <v>0</v>
      </c>
      <c r="F641" s="61">
        <v>930</v>
      </c>
      <c r="G641" s="61">
        <f t="shared" si="201"/>
        <v>148.80000000000001</v>
      </c>
      <c r="H641" s="61">
        <f t="shared" si="200"/>
        <v>0</v>
      </c>
      <c r="I641" s="62">
        <f t="shared" si="191"/>
        <v>0</v>
      </c>
      <c r="J641" s="63">
        <f t="shared" si="186"/>
        <v>0</v>
      </c>
      <c r="K641" s="46"/>
    </row>
    <row r="642" spans="1:11" ht="28.5" x14ac:dyDescent="0.45">
      <c r="A642" s="106">
        <v>0</v>
      </c>
      <c r="B642" s="57">
        <v>44021</v>
      </c>
      <c r="C642" s="58" t="s">
        <v>313</v>
      </c>
      <c r="D642" s="59" t="s">
        <v>0</v>
      </c>
      <c r="E642" s="59">
        <v>0</v>
      </c>
      <c r="F642" s="61">
        <v>21.42</v>
      </c>
      <c r="G642" s="61">
        <f t="shared" si="201"/>
        <v>3.4272000000000005</v>
      </c>
      <c r="H642" s="61">
        <f t="shared" si="200"/>
        <v>0</v>
      </c>
      <c r="I642" s="62">
        <f t="shared" si="191"/>
        <v>0</v>
      </c>
      <c r="J642" s="63">
        <f t="shared" si="186"/>
        <v>0</v>
      </c>
      <c r="K642" s="46"/>
    </row>
    <row r="643" spans="1:11" ht="28.5" x14ac:dyDescent="0.45">
      <c r="A643" s="106">
        <v>0</v>
      </c>
      <c r="B643" s="57">
        <v>44021</v>
      </c>
      <c r="C643" s="58" t="s">
        <v>314</v>
      </c>
      <c r="D643" s="59" t="s">
        <v>0</v>
      </c>
      <c r="E643" s="59">
        <v>6</v>
      </c>
      <c r="F643" s="61">
        <v>668.38</v>
      </c>
      <c r="G643" s="61">
        <f t="shared" si="201"/>
        <v>106.9408</v>
      </c>
      <c r="H643" s="61">
        <f t="shared" si="200"/>
        <v>641.64479999999992</v>
      </c>
      <c r="I643" s="62">
        <f t="shared" si="191"/>
        <v>4010.2799999999997</v>
      </c>
      <c r="J643" s="63">
        <f t="shared" si="186"/>
        <v>4651.9247999999998</v>
      </c>
      <c r="K643" s="46"/>
    </row>
    <row r="644" spans="1:11" ht="28.5" x14ac:dyDescent="0.45">
      <c r="A644" s="106">
        <v>0</v>
      </c>
      <c r="B644" s="57">
        <v>44021</v>
      </c>
      <c r="C644" s="58" t="s">
        <v>315</v>
      </c>
      <c r="D644" s="59" t="s">
        <v>0</v>
      </c>
      <c r="E644" s="59">
        <v>1</v>
      </c>
      <c r="F644" s="61">
        <v>23.4</v>
      </c>
      <c r="G644" s="61">
        <f t="shared" si="201"/>
        <v>3.7439999999999998</v>
      </c>
      <c r="H644" s="61">
        <f t="shared" si="200"/>
        <v>3.7439999999999998</v>
      </c>
      <c r="I644" s="62">
        <f t="shared" si="191"/>
        <v>23.4</v>
      </c>
      <c r="J644" s="63">
        <f t="shared" si="186"/>
        <v>27.143999999999998</v>
      </c>
      <c r="K644" s="46"/>
    </row>
    <row r="645" spans="1:11" ht="28.5" x14ac:dyDescent="0.45">
      <c r="A645" s="106">
        <v>0</v>
      </c>
      <c r="B645" s="57">
        <v>44021</v>
      </c>
      <c r="C645" s="58" t="s">
        <v>316</v>
      </c>
      <c r="D645" s="59" t="s">
        <v>163</v>
      </c>
      <c r="E645" s="59">
        <v>0</v>
      </c>
      <c r="F645" s="61">
        <v>300</v>
      </c>
      <c r="G645" s="61">
        <f t="shared" si="201"/>
        <v>48</v>
      </c>
      <c r="H645" s="61">
        <f t="shared" si="200"/>
        <v>0</v>
      </c>
      <c r="I645" s="62">
        <f t="shared" si="191"/>
        <v>0</v>
      </c>
      <c r="J645" s="63">
        <f t="shared" si="186"/>
        <v>0</v>
      </c>
      <c r="K645" s="46"/>
    </row>
    <row r="646" spans="1:11" ht="28.5" x14ac:dyDescent="0.45">
      <c r="A646" s="106">
        <v>0</v>
      </c>
      <c r="B646" s="57">
        <v>44021</v>
      </c>
      <c r="C646" s="58" t="s">
        <v>320</v>
      </c>
      <c r="D646" s="59" t="s">
        <v>0</v>
      </c>
      <c r="E646" s="59">
        <v>0</v>
      </c>
      <c r="F646" s="61">
        <v>490</v>
      </c>
      <c r="G646" s="61">
        <f t="shared" si="201"/>
        <v>78.400000000000006</v>
      </c>
      <c r="H646" s="61">
        <f t="shared" si="200"/>
        <v>0</v>
      </c>
      <c r="I646" s="62">
        <f t="shared" si="191"/>
        <v>0</v>
      </c>
      <c r="J646" s="63">
        <f t="shared" si="186"/>
        <v>0</v>
      </c>
      <c r="K646" s="46"/>
    </row>
    <row r="647" spans="1:11" ht="28.5" x14ac:dyDescent="0.45">
      <c r="A647" s="106">
        <v>0</v>
      </c>
      <c r="B647" s="57">
        <v>44021</v>
      </c>
      <c r="C647" s="58" t="s">
        <v>300</v>
      </c>
      <c r="D647" s="74" t="s">
        <v>0</v>
      </c>
      <c r="E647" s="59">
        <v>0</v>
      </c>
      <c r="F647" s="61">
        <v>17882.400000000001</v>
      </c>
      <c r="G647" s="61">
        <f t="shared" si="201"/>
        <v>2861.1840000000002</v>
      </c>
      <c r="H647" s="61">
        <f t="shared" si="200"/>
        <v>0</v>
      </c>
      <c r="I647" s="62">
        <f t="shared" si="191"/>
        <v>0</v>
      </c>
      <c r="J647" s="63">
        <f t="shared" si="186"/>
        <v>0</v>
      </c>
      <c r="K647" s="46"/>
    </row>
    <row r="648" spans="1:11" s="40" customFormat="1" ht="28.5" x14ac:dyDescent="0.45">
      <c r="A648" s="106">
        <v>0</v>
      </c>
      <c r="B648" s="72">
        <v>44021</v>
      </c>
      <c r="C648" s="73" t="s">
        <v>451</v>
      </c>
      <c r="D648" s="59" t="s">
        <v>0</v>
      </c>
      <c r="E648" s="74">
        <v>0</v>
      </c>
      <c r="F648" s="75">
        <v>1322.52</v>
      </c>
      <c r="G648" s="75">
        <f t="shared" si="201"/>
        <v>211.60320000000002</v>
      </c>
      <c r="H648" s="75">
        <f t="shared" si="200"/>
        <v>0</v>
      </c>
      <c r="I648" s="62">
        <f t="shared" si="191"/>
        <v>0</v>
      </c>
      <c r="J648" s="63">
        <f t="shared" si="186"/>
        <v>0</v>
      </c>
      <c r="K648" s="77"/>
    </row>
    <row r="649" spans="1:11" ht="28.5" x14ac:dyDescent="0.45">
      <c r="A649" s="106">
        <v>0</v>
      </c>
      <c r="B649" s="57">
        <v>44021</v>
      </c>
      <c r="C649" s="58" t="s">
        <v>260</v>
      </c>
      <c r="D649" s="59" t="s">
        <v>0</v>
      </c>
      <c r="E649" s="59">
        <v>0</v>
      </c>
      <c r="F649" s="61">
        <v>282.37</v>
      </c>
      <c r="G649" s="61">
        <f t="shared" si="201"/>
        <v>45.179200000000002</v>
      </c>
      <c r="H649" s="61">
        <f t="shared" si="200"/>
        <v>0</v>
      </c>
      <c r="I649" s="62">
        <f t="shared" si="191"/>
        <v>0</v>
      </c>
      <c r="J649" s="63">
        <f t="shared" si="186"/>
        <v>0</v>
      </c>
      <c r="K649" s="46"/>
    </row>
    <row r="650" spans="1:11" ht="28.5" x14ac:dyDescent="0.45">
      <c r="A650" s="106">
        <v>0</v>
      </c>
      <c r="B650" s="57">
        <v>44021</v>
      </c>
      <c r="C650" s="58" t="s">
        <v>261</v>
      </c>
      <c r="D650" s="59" t="s">
        <v>0</v>
      </c>
      <c r="E650" s="59">
        <v>0</v>
      </c>
      <c r="F650" s="61">
        <v>17.29</v>
      </c>
      <c r="G650" s="61">
        <f t="shared" si="201"/>
        <v>2.7664</v>
      </c>
      <c r="H650" s="61">
        <f t="shared" ref="H650:H681" si="202">E650*F650*0.16</f>
        <v>0</v>
      </c>
      <c r="I650" s="62">
        <f t="shared" si="191"/>
        <v>0</v>
      </c>
      <c r="J650" s="63">
        <f t="shared" si="186"/>
        <v>0</v>
      </c>
      <c r="K650" s="46"/>
    </row>
    <row r="651" spans="1:11" ht="28.5" x14ac:dyDescent="0.45">
      <c r="A651" s="106">
        <v>0</v>
      </c>
      <c r="B651" s="57">
        <v>44021</v>
      </c>
      <c r="C651" s="58" t="s">
        <v>263</v>
      </c>
      <c r="D651" s="59" t="s">
        <v>0</v>
      </c>
      <c r="E651" s="59">
        <v>0</v>
      </c>
      <c r="F651" s="61">
        <v>363.05</v>
      </c>
      <c r="G651" s="61">
        <f t="shared" ref="G651:G682" si="203">0.16*F651</f>
        <v>58.088000000000001</v>
      </c>
      <c r="H651" s="61">
        <f t="shared" si="202"/>
        <v>0</v>
      </c>
      <c r="I651" s="62">
        <f t="shared" si="191"/>
        <v>0</v>
      </c>
      <c r="J651" s="63">
        <f t="shared" si="186"/>
        <v>0</v>
      </c>
      <c r="K651" s="46"/>
    </row>
    <row r="652" spans="1:11" ht="28.5" x14ac:dyDescent="0.45">
      <c r="A652" s="106">
        <v>0</v>
      </c>
      <c r="B652" s="57">
        <v>44021</v>
      </c>
      <c r="C652" s="58" t="s">
        <v>283</v>
      </c>
      <c r="D652" s="59" t="s">
        <v>0</v>
      </c>
      <c r="E652" s="59">
        <v>0</v>
      </c>
      <c r="F652" s="61">
        <v>311.19</v>
      </c>
      <c r="G652" s="61">
        <f t="shared" si="203"/>
        <v>49.790399999999998</v>
      </c>
      <c r="H652" s="61">
        <f t="shared" si="202"/>
        <v>0</v>
      </c>
      <c r="I652" s="62">
        <f t="shared" si="191"/>
        <v>0</v>
      </c>
      <c r="J652" s="63">
        <f t="shared" si="186"/>
        <v>0</v>
      </c>
      <c r="K652" s="46"/>
    </row>
    <row r="653" spans="1:11" ht="28.5" x14ac:dyDescent="0.45">
      <c r="A653" s="106">
        <v>0</v>
      </c>
      <c r="B653" s="57">
        <v>44021</v>
      </c>
      <c r="C653" s="58" t="s">
        <v>262</v>
      </c>
      <c r="D653" s="59" t="s">
        <v>0</v>
      </c>
      <c r="E653" s="59">
        <v>0</v>
      </c>
      <c r="F653" s="61">
        <v>766.44</v>
      </c>
      <c r="G653" s="61">
        <f t="shared" si="203"/>
        <v>122.63040000000001</v>
      </c>
      <c r="H653" s="61">
        <f t="shared" si="202"/>
        <v>0</v>
      </c>
      <c r="I653" s="62">
        <f t="shared" si="191"/>
        <v>0</v>
      </c>
      <c r="J653" s="63">
        <f t="shared" si="186"/>
        <v>0</v>
      </c>
      <c r="K653" s="46"/>
    </row>
    <row r="654" spans="1:11" ht="28.5" x14ac:dyDescent="0.45">
      <c r="A654" s="106">
        <v>0</v>
      </c>
      <c r="B654" s="57">
        <v>44021</v>
      </c>
      <c r="C654" s="58" t="s">
        <v>264</v>
      </c>
      <c r="D654" s="59" t="s">
        <v>0</v>
      </c>
      <c r="E654" s="59">
        <v>0</v>
      </c>
      <c r="F654" s="61">
        <v>240.54</v>
      </c>
      <c r="G654" s="61">
        <f t="shared" si="203"/>
        <v>38.486399999999996</v>
      </c>
      <c r="H654" s="61">
        <f t="shared" si="202"/>
        <v>0</v>
      </c>
      <c r="I654" s="62">
        <f t="shared" si="191"/>
        <v>0</v>
      </c>
      <c r="J654" s="63">
        <f t="shared" si="186"/>
        <v>0</v>
      </c>
      <c r="K654" s="46"/>
    </row>
    <row r="655" spans="1:11" ht="28.5" x14ac:dyDescent="0.45">
      <c r="A655" s="106">
        <v>0</v>
      </c>
      <c r="B655" s="57">
        <v>44021</v>
      </c>
      <c r="C655" s="58" t="s">
        <v>265</v>
      </c>
      <c r="D655" s="59" t="s">
        <v>0</v>
      </c>
      <c r="E655" s="59">
        <v>0</v>
      </c>
      <c r="F655" s="61">
        <v>1504.07</v>
      </c>
      <c r="G655" s="61">
        <f t="shared" si="203"/>
        <v>240.65119999999999</v>
      </c>
      <c r="H655" s="61">
        <f t="shared" si="202"/>
        <v>0</v>
      </c>
      <c r="I655" s="62">
        <f t="shared" si="191"/>
        <v>0</v>
      </c>
      <c r="J655" s="63">
        <f t="shared" si="186"/>
        <v>0</v>
      </c>
      <c r="K655" s="46"/>
    </row>
    <row r="656" spans="1:11" ht="28.5" x14ac:dyDescent="0.45">
      <c r="A656" s="106">
        <v>0</v>
      </c>
      <c r="B656" s="57">
        <v>44021</v>
      </c>
      <c r="C656" s="58" t="s">
        <v>266</v>
      </c>
      <c r="D656" s="59" t="s">
        <v>0</v>
      </c>
      <c r="E656" s="59">
        <v>0</v>
      </c>
      <c r="F656" s="61">
        <v>40.340000000000003</v>
      </c>
      <c r="G656" s="61">
        <f t="shared" si="203"/>
        <v>6.4544000000000006</v>
      </c>
      <c r="H656" s="61">
        <f t="shared" si="202"/>
        <v>0</v>
      </c>
      <c r="I656" s="62">
        <f t="shared" si="191"/>
        <v>0</v>
      </c>
      <c r="J656" s="63">
        <f t="shared" ref="J656:J720" si="204">H656+I656</f>
        <v>0</v>
      </c>
      <c r="K656" s="46"/>
    </row>
    <row r="657" spans="1:11" ht="28.5" x14ac:dyDescent="0.45">
      <c r="A657" s="106">
        <v>0</v>
      </c>
      <c r="B657" s="57">
        <v>44013</v>
      </c>
      <c r="C657" s="58" t="s">
        <v>267</v>
      </c>
      <c r="D657" s="59" t="s">
        <v>0</v>
      </c>
      <c r="E657" s="59">
        <v>0</v>
      </c>
      <c r="F657" s="61">
        <v>23.05</v>
      </c>
      <c r="G657" s="61">
        <f t="shared" si="203"/>
        <v>3.6880000000000002</v>
      </c>
      <c r="H657" s="61">
        <f t="shared" si="202"/>
        <v>0</v>
      </c>
      <c r="I657" s="62">
        <f t="shared" si="191"/>
        <v>0</v>
      </c>
      <c r="J657" s="63">
        <f t="shared" si="204"/>
        <v>0</v>
      </c>
      <c r="K657" s="46"/>
    </row>
    <row r="658" spans="1:11" ht="28.5" x14ac:dyDescent="0.45">
      <c r="A658" s="106">
        <v>0</v>
      </c>
      <c r="B658" s="57">
        <v>44021</v>
      </c>
      <c r="C658" s="58" t="s">
        <v>268</v>
      </c>
      <c r="D658" s="59" t="s">
        <v>0</v>
      </c>
      <c r="E658" s="59">
        <v>0</v>
      </c>
      <c r="F658" s="61">
        <v>92.21</v>
      </c>
      <c r="G658" s="61">
        <f t="shared" si="203"/>
        <v>14.753599999999999</v>
      </c>
      <c r="H658" s="61">
        <f t="shared" si="202"/>
        <v>0</v>
      </c>
      <c r="I658" s="62">
        <f t="shared" si="191"/>
        <v>0</v>
      </c>
      <c r="J658" s="63">
        <f t="shared" si="204"/>
        <v>0</v>
      </c>
      <c r="K658" s="46"/>
    </row>
    <row r="659" spans="1:11" ht="28.5" x14ac:dyDescent="0.45">
      <c r="A659" s="106">
        <v>0</v>
      </c>
      <c r="B659" s="57">
        <v>44022</v>
      </c>
      <c r="C659" s="58" t="s">
        <v>269</v>
      </c>
      <c r="D659" s="59" t="s">
        <v>0</v>
      </c>
      <c r="E659" s="59">
        <v>0</v>
      </c>
      <c r="F659" s="61">
        <v>92.21</v>
      </c>
      <c r="G659" s="61">
        <f t="shared" si="203"/>
        <v>14.753599999999999</v>
      </c>
      <c r="H659" s="61">
        <f t="shared" si="202"/>
        <v>0</v>
      </c>
      <c r="I659" s="62">
        <f t="shared" si="191"/>
        <v>0</v>
      </c>
      <c r="J659" s="63">
        <f t="shared" si="204"/>
        <v>0</v>
      </c>
      <c r="K659" s="46"/>
    </row>
    <row r="660" spans="1:11" ht="28.5" x14ac:dyDescent="0.45">
      <c r="A660" s="106">
        <v>0</v>
      </c>
      <c r="B660" s="57">
        <v>44023</v>
      </c>
      <c r="C660" s="58" t="s">
        <v>270</v>
      </c>
      <c r="D660" s="59" t="s">
        <v>0</v>
      </c>
      <c r="E660" s="59">
        <v>0</v>
      </c>
      <c r="F660" s="61">
        <v>79.53</v>
      </c>
      <c r="G660" s="61">
        <f t="shared" si="203"/>
        <v>12.7248</v>
      </c>
      <c r="H660" s="61">
        <f t="shared" si="202"/>
        <v>0</v>
      </c>
      <c r="I660" s="62">
        <f t="shared" si="191"/>
        <v>0</v>
      </c>
      <c r="J660" s="63">
        <f t="shared" si="204"/>
        <v>0</v>
      </c>
      <c r="K660" s="46"/>
    </row>
    <row r="661" spans="1:11" ht="28.5" x14ac:dyDescent="0.45">
      <c r="A661" s="106">
        <v>0</v>
      </c>
      <c r="B661" s="57">
        <v>44024</v>
      </c>
      <c r="C661" s="58" t="s">
        <v>271</v>
      </c>
      <c r="D661" s="59" t="s">
        <v>0</v>
      </c>
      <c r="E661" s="59">
        <v>0</v>
      </c>
      <c r="F661" s="61">
        <v>155.59</v>
      </c>
      <c r="G661" s="61">
        <f t="shared" si="203"/>
        <v>24.894400000000001</v>
      </c>
      <c r="H661" s="61">
        <f t="shared" si="202"/>
        <v>0</v>
      </c>
      <c r="I661" s="62">
        <f t="shared" si="191"/>
        <v>0</v>
      </c>
      <c r="J661" s="63">
        <f t="shared" si="204"/>
        <v>0</v>
      </c>
      <c r="K661" s="46"/>
    </row>
    <row r="662" spans="1:11" ht="28.5" x14ac:dyDescent="0.45">
      <c r="A662" s="106">
        <v>0</v>
      </c>
      <c r="B662" s="57">
        <v>44025</v>
      </c>
      <c r="C662" s="58" t="s">
        <v>272</v>
      </c>
      <c r="D662" s="59" t="s">
        <v>0</v>
      </c>
      <c r="E662" s="59">
        <v>0</v>
      </c>
      <c r="F662" s="61">
        <v>183.25</v>
      </c>
      <c r="G662" s="61">
        <f t="shared" si="203"/>
        <v>29.32</v>
      </c>
      <c r="H662" s="61">
        <f t="shared" si="202"/>
        <v>0</v>
      </c>
      <c r="I662" s="62">
        <f t="shared" si="191"/>
        <v>0</v>
      </c>
      <c r="J662" s="63">
        <f t="shared" si="204"/>
        <v>0</v>
      </c>
      <c r="K662" s="46"/>
    </row>
    <row r="663" spans="1:11" ht="28.5" x14ac:dyDescent="0.45">
      <c r="A663" s="106">
        <v>0</v>
      </c>
      <c r="B663" s="57">
        <v>44026</v>
      </c>
      <c r="C663" s="58" t="s">
        <v>273</v>
      </c>
      <c r="D663" s="59" t="s">
        <v>0</v>
      </c>
      <c r="E663" s="59">
        <v>0</v>
      </c>
      <c r="F663" s="61">
        <v>40.340000000000003</v>
      </c>
      <c r="G663" s="61">
        <f t="shared" si="203"/>
        <v>6.4544000000000006</v>
      </c>
      <c r="H663" s="61">
        <f t="shared" si="202"/>
        <v>0</v>
      </c>
      <c r="I663" s="62">
        <f t="shared" si="191"/>
        <v>0</v>
      </c>
      <c r="J663" s="63">
        <f t="shared" si="204"/>
        <v>0</v>
      </c>
      <c r="K663" s="46"/>
    </row>
    <row r="664" spans="1:11" ht="28.5" x14ac:dyDescent="0.45">
      <c r="A664" s="106">
        <v>0</v>
      </c>
      <c r="B664" s="57">
        <v>44027</v>
      </c>
      <c r="C664" s="58" t="s">
        <v>538</v>
      </c>
      <c r="D664" s="59" t="s">
        <v>0</v>
      </c>
      <c r="E664" s="59">
        <v>16</v>
      </c>
      <c r="F664" s="61">
        <v>12.67</v>
      </c>
      <c r="G664" s="61">
        <f t="shared" si="203"/>
        <v>2.0272000000000001</v>
      </c>
      <c r="H664" s="61">
        <f t="shared" si="202"/>
        <v>32.435200000000002</v>
      </c>
      <c r="I664" s="62">
        <f t="shared" si="191"/>
        <v>202.72</v>
      </c>
      <c r="J664" s="63">
        <f t="shared" si="204"/>
        <v>235.15520000000001</v>
      </c>
      <c r="K664" s="46"/>
    </row>
    <row r="665" spans="1:11" ht="28.5" x14ac:dyDescent="0.45">
      <c r="A665" s="106">
        <v>0</v>
      </c>
      <c r="B665" s="57">
        <v>44028</v>
      </c>
      <c r="C665" s="58" t="s">
        <v>274</v>
      </c>
      <c r="D665" s="59" t="s">
        <v>0</v>
      </c>
      <c r="E665" s="59">
        <v>0</v>
      </c>
      <c r="F665" s="61">
        <v>121.02</v>
      </c>
      <c r="G665" s="61">
        <f t="shared" si="203"/>
        <v>19.363199999999999</v>
      </c>
      <c r="H665" s="61">
        <f t="shared" si="202"/>
        <v>0</v>
      </c>
      <c r="I665" s="62">
        <f t="shared" si="191"/>
        <v>0</v>
      </c>
      <c r="J665" s="63">
        <f t="shared" si="204"/>
        <v>0</v>
      </c>
      <c r="K665" s="46"/>
    </row>
    <row r="666" spans="1:11" ht="28.5" x14ac:dyDescent="0.45">
      <c r="A666" s="106">
        <v>0</v>
      </c>
      <c r="B666" s="57">
        <v>44029</v>
      </c>
      <c r="C666" s="58" t="s">
        <v>275</v>
      </c>
      <c r="D666" s="59" t="s">
        <v>0</v>
      </c>
      <c r="E666" s="59">
        <v>0</v>
      </c>
      <c r="F666" s="61">
        <v>328.47</v>
      </c>
      <c r="G666" s="61">
        <f t="shared" si="203"/>
        <v>52.555200000000006</v>
      </c>
      <c r="H666" s="61">
        <f t="shared" si="202"/>
        <v>0</v>
      </c>
      <c r="I666" s="62">
        <f t="shared" si="191"/>
        <v>0</v>
      </c>
      <c r="J666" s="63">
        <f t="shared" si="204"/>
        <v>0</v>
      </c>
      <c r="K666" s="46"/>
    </row>
    <row r="667" spans="1:11" ht="28.5" x14ac:dyDescent="0.45">
      <c r="A667" s="106">
        <v>0</v>
      </c>
      <c r="B667" s="57">
        <v>44030</v>
      </c>
      <c r="C667" s="58" t="s">
        <v>276</v>
      </c>
      <c r="D667" s="59" t="s">
        <v>0</v>
      </c>
      <c r="E667" s="59">
        <v>0</v>
      </c>
      <c r="F667" s="61">
        <v>230.51</v>
      </c>
      <c r="G667" s="61">
        <f t="shared" si="203"/>
        <v>36.881599999999999</v>
      </c>
      <c r="H667" s="61">
        <f t="shared" si="202"/>
        <v>0</v>
      </c>
      <c r="I667" s="62">
        <f t="shared" si="191"/>
        <v>0</v>
      </c>
      <c r="J667" s="63">
        <f t="shared" si="204"/>
        <v>0</v>
      </c>
      <c r="K667" s="46"/>
    </row>
    <row r="668" spans="1:11" ht="28.5" x14ac:dyDescent="0.45">
      <c r="A668" s="106">
        <v>0</v>
      </c>
      <c r="B668" s="57">
        <v>44031</v>
      </c>
      <c r="C668" s="58" t="s">
        <v>277</v>
      </c>
      <c r="D668" s="59" t="s">
        <v>0</v>
      </c>
      <c r="E668" s="59">
        <v>0</v>
      </c>
      <c r="F668" s="61">
        <v>9.2200000000000006</v>
      </c>
      <c r="G668" s="61">
        <f t="shared" si="203"/>
        <v>1.4752000000000001</v>
      </c>
      <c r="H668" s="61">
        <f t="shared" si="202"/>
        <v>0</v>
      </c>
      <c r="I668" s="62">
        <f t="shared" si="191"/>
        <v>0</v>
      </c>
      <c r="J668" s="63">
        <f t="shared" si="204"/>
        <v>0</v>
      </c>
      <c r="K668" s="46"/>
    </row>
    <row r="669" spans="1:11" ht="28.5" x14ac:dyDescent="0.45">
      <c r="A669" s="106">
        <v>0</v>
      </c>
      <c r="B669" s="57">
        <v>44032</v>
      </c>
      <c r="C669" s="58" t="s">
        <v>278</v>
      </c>
      <c r="D669" s="59" t="s">
        <v>0</v>
      </c>
      <c r="E669" s="59">
        <v>0</v>
      </c>
      <c r="F669" s="61">
        <v>14.93</v>
      </c>
      <c r="G669" s="61">
        <f t="shared" si="203"/>
        <v>2.3887999999999998</v>
      </c>
      <c r="H669" s="61">
        <f t="shared" si="202"/>
        <v>0</v>
      </c>
      <c r="I669" s="62">
        <f t="shared" si="191"/>
        <v>0</v>
      </c>
      <c r="J669" s="63">
        <f t="shared" si="204"/>
        <v>0</v>
      </c>
      <c r="K669" s="46"/>
    </row>
    <row r="670" spans="1:11" ht="28.5" x14ac:dyDescent="0.45">
      <c r="A670" s="106">
        <v>0</v>
      </c>
      <c r="B670" s="57">
        <v>44033</v>
      </c>
      <c r="C670" s="58" t="s">
        <v>279</v>
      </c>
      <c r="D670" s="59" t="s">
        <v>0</v>
      </c>
      <c r="E670" s="59">
        <v>0</v>
      </c>
      <c r="F670" s="61">
        <v>286.98</v>
      </c>
      <c r="G670" s="61">
        <f t="shared" si="203"/>
        <v>45.916800000000002</v>
      </c>
      <c r="H670" s="61">
        <f t="shared" si="202"/>
        <v>0</v>
      </c>
      <c r="I670" s="62">
        <f t="shared" si="191"/>
        <v>0</v>
      </c>
      <c r="J670" s="63">
        <f t="shared" si="204"/>
        <v>0</v>
      </c>
      <c r="K670" s="46"/>
    </row>
    <row r="671" spans="1:11" ht="28.5" x14ac:dyDescent="0.45">
      <c r="A671" s="106">
        <v>0</v>
      </c>
      <c r="B671" s="57">
        <v>44034</v>
      </c>
      <c r="C671" s="58" t="s">
        <v>280</v>
      </c>
      <c r="D671" s="59" t="s">
        <v>0</v>
      </c>
      <c r="E671" s="59">
        <v>0</v>
      </c>
      <c r="F671" s="61">
        <v>92.203000000000003</v>
      </c>
      <c r="G671" s="61">
        <f t="shared" si="203"/>
        <v>14.75248</v>
      </c>
      <c r="H671" s="61">
        <f t="shared" si="202"/>
        <v>0</v>
      </c>
      <c r="I671" s="62">
        <f t="shared" si="191"/>
        <v>0</v>
      </c>
      <c r="J671" s="63">
        <f t="shared" si="204"/>
        <v>0</v>
      </c>
      <c r="K671" s="46"/>
    </row>
    <row r="672" spans="1:11" ht="28.5" x14ac:dyDescent="0.45">
      <c r="A672" s="106">
        <v>0</v>
      </c>
      <c r="B672" s="57">
        <v>44035</v>
      </c>
      <c r="C672" s="58" t="s">
        <v>281</v>
      </c>
      <c r="D672" s="59" t="s">
        <v>0</v>
      </c>
      <c r="E672" s="59">
        <v>0</v>
      </c>
      <c r="F672" s="61">
        <v>121.01</v>
      </c>
      <c r="G672" s="61">
        <f t="shared" si="203"/>
        <v>19.361600000000003</v>
      </c>
      <c r="H672" s="61">
        <f t="shared" si="202"/>
        <v>0</v>
      </c>
      <c r="I672" s="62">
        <f t="shared" si="191"/>
        <v>0</v>
      </c>
      <c r="J672" s="63">
        <f t="shared" si="204"/>
        <v>0</v>
      </c>
      <c r="K672" s="46"/>
    </row>
    <row r="673" spans="1:11" ht="28.5" x14ac:dyDescent="0.45">
      <c r="A673" s="106">
        <v>0</v>
      </c>
      <c r="B673" s="57">
        <v>44036</v>
      </c>
      <c r="C673" s="58" t="s">
        <v>282</v>
      </c>
      <c r="D673" s="59" t="s">
        <v>0</v>
      </c>
      <c r="E673" s="59">
        <v>0</v>
      </c>
      <c r="F673" s="61">
        <v>344.61</v>
      </c>
      <c r="G673" s="61">
        <f t="shared" si="203"/>
        <v>55.137600000000006</v>
      </c>
      <c r="H673" s="61">
        <f t="shared" si="202"/>
        <v>0</v>
      </c>
      <c r="I673" s="62">
        <f t="shared" si="191"/>
        <v>0</v>
      </c>
      <c r="J673" s="63">
        <f t="shared" si="204"/>
        <v>0</v>
      </c>
      <c r="K673" s="46"/>
    </row>
    <row r="674" spans="1:11" ht="28.5" x14ac:dyDescent="0.45">
      <c r="A674" s="106">
        <v>0</v>
      </c>
      <c r="B674" s="57">
        <v>44037</v>
      </c>
      <c r="C674" s="58" t="s">
        <v>284</v>
      </c>
      <c r="D674" s="59" t="s">
        <v>0</v>
      </c>
      <c r="E674" s="59">
        <v>0</v>
      </c>
      <c r="F674" s="61">
        <v>259.32</v>
      </c>
      <c r="G674" s="61">
        <f t="shared" si="203"/>
        <v>41.491199999999999</v>
      </c>
      <c r="H674" s="61">
        <f t="shared" si="202"/>
        <v>0</v>
      </c>
      <c r="I674" s="62">
        <f t="shared" si="191"/>
        <v>0</v>
      </c>
      <c r="J674" s="63">
        <f t="shared" si="204"/>
        <v>0</v>
      </c>
      <c r="K674" s="46"/>
    </row>
    <row r="675" spans="1:11" ht="28.5" x14ac:dyDescent="0.45">
      <c r="A675" s="106">
        <v>0</v>
      </c>
      <c r="B675" s="57">
        <v>44038</v>
      </c>
      <c r="C675" s="58" t="s">
        <v>285</v>
      </c>
      <c r="D675" s="59" t="s">
        <v>287</v>
      </c>
      <c r="E675" s="59">
        <v>0</v>
      </c>
      <c r="F675" s="61">
        <v>449.49</v>
      </c>
      <c r="G675" s="61">
        <f t="shared" si="203"/>
        <v>71.918400000000005</v>
      </c>
      <c r="H675" s="61">
        <f t="shared" si="202"/>
        <v>0</v>
      </c>
      <c r="I675" s="62">
        <f t="shared" ref="I675:I740" si="205">E675*F675</f>
        <v>0</v>
      </c>
      <c r="J675" s="63">
        <f t="shared" si="204"/>
        <v>0</v>
      </c>
      <c r="K675" s="46"/>
    </row>
    <row r="676" spans="1:11" ht="28.5" x14ac:dyDescent="0.45">
      <c r="A676" s="106">
        <v>0</v>
      </c>
      <c r="B676" s="57">
        <v>44039</v>
      </c>
      <c r="C676" s="58" t="s">
        <v>286</v>
      </c>
      <c r="D676" s="59" t="s">
        <v>287</v>
      </c>
      <c r="E676" s="59">
        <v>0</v>
      </c>
      <c r="F676" s="61">
        <v>7413.56</v>
      </c>
      <c r="G676" s="61">
        <f t="shared" si="203"/>
        <v>1186.1696000000002</v>
      </c>
      <c r="H676" s="61">
        <f t="shared" si="202"/>
        <v>0</v>
      </c>
      <c r="I676" s="62">
        <f t="shared" si="205"/>
        <v>0</v>
      </c>
      <c r="J676" s="63">
        <f t="shared" si="204"/>
        <v>0</v>
      </c>
      <c r="K676" s="46"/>
    </row>
    <row r="677" spans="1:11" ht="28.5" x14ac:dyDescent="0.45">
      <c r="A677" s="106">
        <v>0</v>
      </c>
      <c r="B677" s="57">
        <v>44040</v>
      </c>
      <c r="C677" s="58" t="s">
        <v>288</v>
      </c>
      <c r="D677" s="59" t="s">
        <v>287</v>
      </c>
      <c r="E677" s="59">
        <v>0</v>
      </c>
      <c r="F677" s="61">
        <v>8413.56</v>
      </c>
      <c r="G677" s="61">
        <f t="shared" si="203"/>
        <v>1346.1695999999999</v>
      </c>
      <c r="H677" s="61">
        <f t="shared" si="202"/>
        <v>0</v>
      </c>
      <c r="I677" s="62">
        <f t="shared" si="205"/>
        <v>0</v>
      </c>
      <c r="J677" s="63">
        <f t="shared" si="204"/>
        <v>0</v>
      </c>
      <c r="K677" s="46"/>
    </row>
    <row r="678" spans="1:11" ht="28.5" x14ac:dyDescent="0.45">
      <c r="A678" s="106">
        <v>0</v>
      </c>
      <c r="B678" s="57">
        <v>44041</v>
      </c>
      <c r="C678" s="58" t="s">
        <v>289</v>
      </c>
      <c r="D678" s="59" t="s">
        <v>287</v>
      </c>
      <c r="E678" s="59">
        <v>0</v>
      </c>
      <c r="F678" s="61">
        <v>3572.88</v>
      </c>
      <c r="G678" s="61">
        <f t="shared" si="203"/>
        <v>571.66079999999999</v>
      </c>
      <c r="H678" s="61">
        <f t="shared" si="202"/>
        <v>0</v>
      </c>
      <c r="I678" s="62">
        <f t="shared" si="205"/>
        <v>0</v>
      </c>
      <c r="J678" s="63">
        <f t="shared" si="204"/>
        <v>0</v>
      </c>
      <c r="K678" s="46"/>
    </row>
    <row r="679" spans="1:11" ht="28.5" x14ac:dyDescent="0.45">
      <c r="A679" s="106">
        <v>0</v>
      </c>
      <c r="B679" s="57">
        <v>44042</v>
      </c>
      <c r="C679" s="58" t="s">
        <v>290</v>
      </c>
      <c r="D679" s="59" t="s">
        <v>235</v>
      </c>
      <c r="E679" s="59">
        <v>0</v>
      </c>
      <c r="F679" s="61">
        <v>6800</v>
      </c>
      <c r="G679" s="61">
        <f t="shared" si="203"/>
        <v>1088</v>
      </c>
      <c r="H679" s="61">
        <f t="shared" si="202"/>
        <v>0</v>
      </c>
      <c r="I679" s="62">
        <f t="shared" si="205"/>
        <v>0</v>
      </c>
      <c r="J679" s="63">
        <f t="shared" si="204"/>
        <v>0</v>
      </c>
      <c r="K679" s="46"/>
    </row>
    <row r="680" spans="1:11" ht="28.5" x14ac:dyDescent="0.45">
      <c r="A680" s="106">
        <v>0</v>
      </c>
      <c r="B680" s="57">
        <v>44043</v>
      </c>
      <c r="C680" s="58" t="s">
        <v>291</v>
      </c>
      <c r="D680" s="59" t="s">
        <v>235</v>
      </c>
      <c r="E680" s="59">
        <v>0</v>
      </c>
      <c r="F680" s="61">
        <v>1682.71</v>
      </c>
      <c r="G680" s="61">
        <f t="shared" si="203"/>
        <v>269.23360000000002</v>
      </c>
      <c r="H680" s="61">
        <f t="shared" si="202"/>
        <v>0</v>
      </c>
      <c r="I680" s="62">
        <f t="shared" si="205"/>
        <v>0</v>
      </c>
      <c r="J680" s="63">
        <f t="shared" si="204"/>
        <v>0</v>
      </c>
      <c r="K680" s="46"/>
    </row>
    <row r="681" spans="1:11" ht="28.5" x14ac:dyDescent="0.45">
      <c r="A681" s="106">
        <v>0</v>
      </c>
      <c r="B681" s="57">
        <v>44044</v>
      </c>
      <c r="C681" s="58" t="s">
        <v>292</v>
      </c>
      <c r="D681" s="59" t="s">
        <v>0</v>
      </c>
      <c r="E681" s="59">
        <v>0</v>
      </c>
      <c r="F681" s="61">
        <v>1682.71</v>
      </c>
      <c r="G681" s="61">
        <f t="shared" si="203"/>
        <v>269.23360000000002</v>
      </c>
      <c r="H681" s="61">
        <f t="shared" si="202"/>
        <v>0</v>
      </c>
      <c r="I681" s="62">
        <f t="shared" si="205"/>
        <v>0</v>
      </c>
      <c r="J681" s="63">
        <f t="shared" si="204"/>
        <v>0</v>
      </c>
      <c r="K681" s="46"/>
    </row>
    <row r="682" spans="1:11" ht="28.5" x14ac:dyDescent="0.45">
      <c r="A682" s="106">
        <v>0</v>
      </c>
      <c r="B682" s="57">
        <v>44045</v>
      </c>
      <c r="C682" s="58" t="s">
        <v>293</v>
      </c>
      <c r="D682" s="59" t="s">
        <v>0</v>
      </c>
      <c r="E682" s="59">
        <v>0</v>
      </c>
      <c r="F682" s="61">
        <v>138.31</v>
      </c>
      <c r="G682" s="61">
        <f t="shared" si="203"/>
        <v>22.1296</v>
      </c>
      <c r="H682" s="61">
        <f t="shared" ref="H682:H714" si="206">E682*F682*0.16</f>
        <v>0</v>
      </c>
      <c r="I682" s="62">
        <f t="shared" si="205"/>
        <v>0</v>
      </c>
      <c r="J682" s="63">
        <f t="shared" si="204"/>
        <v>0</v>
      </c>
      <c r="K682" s="46"/>
    </row>
    <row r="683" spans="1:11" ht="28.5" x14ac:dyDescent="0.45">
      <c r="A683" s="106">
        <v>0</v>
      </c>
      <c r="B683" s="57">
        <v>44046</v>
      </c>
      <c r="C683" s="58" t="s">
        <v>294</v>
      </c>
      <c r="D683" s="59" t="s">
        <v>0</v>
      </c>
      <c r="E683" s="59">
        <v>0</v>
      </c>
      <c r="F683" s="61">
        <v>286.92</v>
      </c>
      <c r="G683" s="61">
        <f t="shared" ref="G683:G715" si="207">0.16*F683</f>
        <v>45.907200000000003</v>
      </c>
      <c r="H683" s="61">
        <f t="shared" si="206"/>
        <v>0</v>
      </c>
      <c r="I683" s="62">
        <f t="shared" si="205"/>
        <v>0</v>
      </c>
      <c r="J683" s="63">
        <f t="shared" si="204"/>
        <v>0</v>
      </c>
      <c r="K683" s="46"/>
    </row>
    <row r="684" spans="1:11" ht="28.5" x14ac:dyDescent="0.45">
      <c r="A684" s="106">
        <v>0</v>
      </c>
      <c r="B684" s="57">
        <v>44047</v>
      </c>
      <c r="C684" s="58" t="s">
        <v>295</v>
      </c>
      <c r="D684" s="59" t="s">
        <v>0</v>
      </c>
      <c r="E684" s="59">
        <v>0</v>
      </c>
      <c r="F684" s="61">
        <v>167.12</v>
      </c>
      <c r="G684" s="61">
        <f t="shared" si="207"/>
        <v>26.7392</v>
      </c>
      <c r="H684" s="61">
        <f t="shared" si="206"/>
        <v>0</v>
      </c>
      <c r="I684" s="62">
        <f t="shared" si="205"/>
        <v>0</v>
      </c>
      <c r="J684" s="63">
        <f t="shared" si="204"/>
        <v>0</v>
      </c>
      <c r="K684" s="46"/>
    </row>
    <row r="685" spans="1:11" s="36" customFormat="1" ht="28.5" x14ac:dyDescent="0.45">
      <c r="A685" s="106">
        <v>1</v>
      </c>
      <c r="B685" s="57">
        <v>44700</v>
      </c>
      <c r="C685" s="58" t="s">
        <v>535</v>
      </c>
      <c r="D685" s="59" t="s">
        <v>0</v>
      </c>
      <c r="E685" s="59">
        <v>0</v>
      </c>
      <c r="F685" s="61">
        <v>0</v>
      </c>
      <c r="G685" s="61">
        <f t="shared" si="207"/>
        <v>0</v>
      </c>
      <c r="H685" s="61">
        <f t="shared" si="206"/>
        <v>0</v>
      </c>
      <c r="I685" s="62">
        <f t="shared" si="205"/>
        <v>0</v>
      </c>
      <c r="J685" s="63">
        <f t="shared" si="204"/>
        <v>0</v>
      </c>
      <c r="K685" s="46"/>
    </row>
    <row r="686" spans="1:11" ht="28.5" x14ac:dyDescent="0.45">
      <c r="A686" s="106">
        <v>1</v>
      </c>
      <c r="B686" s="57">
        <v>44048</v>
      </c>
      <c r="C686" s="58" t="s">
        <v>296</v>
      </c>
      <c r="D686" s="59" t="s">
        <v>287</v>
      </c>
      <c r="E686" s="59">
        <v>0</v>
      </c>
      <c r="F686" s="61">
        <v>51.86</v>
      </c>
      <c r="G686" s="61">
        <f t="shared" si="207"/>
        <v>8.2975999999999992</v>
      </c>
      <c r="H686" s="61">
        <f t="shared" si="206"/>
        <v>0</v>
      </c>
      <c r="I686" s="62">
        <f t="shared" si="205"/>
        <v>0</v>
      </c>
      <c r="J686" s="63">
        <f t="shared" si="204"/>
        <v>0</v>
      </c>
      <c r="K686" s="46"/>
    </row>
    <row r="687" spans="1:11" ht="28.5" x14ac:dyDescent="0.45">
      <c r="A687" s="106">
        <v>1</v>
      </c>
      <c r="B687" s="57">
        <v>44049</v>
      </c>
      <c r="C687" s="58" t="s">
        <v>297</v>
      </c>
      <c r="D687" s="59" t="s">
        <v>0</v>
      </c>
      <c r="E687" s="59">
        <v>0</v>
      </c>
      <c r="F687" s="61">
        <v>1198.6500000000001</v>
      </c>
      <c r="G687" s="61">
        <f t="shared" si="207"/>
        <v>191.78400000000002</v>
      </c>
      <c r="H687" s="61">
        <f t="shared" si="206"/>
        <v>0</v>
      </c>
      <c r="I687" s="62">
        <f t="shared" si="205"/>
        <v>0</v>
      </c>
      <c r="J687" s="63">
        <f t="shared" si="204"/>
        <v>0</v>
      </c>
      <c r="K687" s="46"/>
    </row>
    <row r="688" spans="1:11" ht="28.5" x14ac:dyDescent="0.45">
      <c r="A688" s="106">
        <v>1</v>
      </c>
      <c r="B688" s="57">
        <v>44050</v>
      </c>
      <c r="C688" s="58" t="s">
        <v>298</v>
      </c>
      <c r="D688" s="59" t="s">
        <v>0</v>
      </c>
      <c r="E688" s="59">
        <v>0</v>
      </c>
      <c r="F688" s="61">
        <v>155.59</v>
      </c>
      <c r="G688" s="61">
        <f t="shared" si="207"/>
        <v>24.894400000000001</v>
      </c>
      <c r="H688" s="61">
        <f t="shared" si="206"/>
        <v>0</v>
      </c>
      <c r="I688" s="62">
        <f t="shared" si="205"/>
        <v>0</v>
      </c>
      <c r="J688" s="63">
        <f t="shared" si="204"/>
        <v>0</v>
      </c>
      <c r="K688" s="46"/>
    </row>
    <row r="689" spans="1:11" ht="28.5" x14ac:dyDescent="0.45">
      <c r="A689" s="106">
        <v>0</v>
      </c>
      <c r="B689" s="57">
        <v>44051</v>
      </c>
      <c r="C689" s="58" t="s">
        <v>299</v>
      </c>
      <c r="D689" s="59" t="s">
        <v>0</v>
      </c>
      <c r="E689" s="59">
        <v>0</v>
      </c>
      <c r="F689" s="61">
        <v>2.3050000000000002</v>
      </c>
      <c r="G689" s="61">
        <f t="shared" si="207"/>
        <v>0.36880000000000002</v>
      </c>
      <c r="H689" s="61">
        <f t="shared" si="206"/>
        <v>0</v>
      </c>
      <c r="I689" s="62">
        <f t="shared" si="205"/>
        <v>0</v>
      </c>
      <c r="J689" s="63">
        <f t="shared" si="204"/>
        <v>0</v>
      </c>
      <c r="K689" s="46"/>
    </row>
    <row r="690" spans="1:11" ht="28.5" x14ac:dyDescent="0.45">
      <c r="A690" s="106">
        <v>0</v>
      </c>
      <c r="B690" s="57">
        <v>44052</v>
      </c>
      <c r="C690" s="58" t="s">
        <v>317</v>
      </c>
      <c r="D690" s="59" t="s">
        <v>0</v>
      </c>
      <c r="E690" s="59">
        <v>2</v>
      </c>
      <c r="F690" s="61">
        <v>945</v>
      </c>
      <c r="G690" s="61">
        <f t="shared" si="207"/>
        <v>151.20000000000002</v>
      </c>
      <c r="H690" s="61">
        <f t="shared" si="206"/>
        <v>302.40000000000003</v>
      </c>
      <c r="I690" s="62">
        <f t="shared" si="205"/>
        <v>1890</v>
      </c>
      <c r="J690" s="63">
        <f t="shared" si="204"/>
        <v>2192.4</v>
      </c>
      <c r="K690" s="46"/>
    </row>
    <row r="691" spans="1:11" s="36" customFormat="1" ht="28.5" x14ac:dyDescent="0.45">
      <c r="A691" s="106">
        <v>0</v>
      </c>
      <c r="B691" s="57">
        <v>44052</v>
      </c>
      <c r="C691" s="58" t="s">
        <v>685</v>
      </c>
      <c r="D691" s="59" t="s">
        <v>0</v>
      </c>
      <c r="E691" s="59">
        <v>8</v>
      </c>
      <c r="F691" s="61">
        <v>0</v>
      </c>
      <c r="G691" s="61">
        <f t="shared" si="207"/>
        <v>0</v>
      </c>
      <c r="H691" s="61">
        <f t="shared" si="206"/>
        <v>0</v>
      </c>
      <c r="I691" s="62">
        <f t="shared" si="205"/>
        <v>0</v>
      </c>
      <c r="J691" s="63">
        <f t="shared" si="204"/>
        <v>0</v>
      </c>
      <c r="K691" s="46"/>
    </row>
    <row r="692" spans="1:11" ht="28.5" x14ac:dyDescent="0.45">
      <c r="A692" s="106"/>
      <c r="B692" s="57">
        <v>44053</v>
      </c>
      <c r="C692" s="58" t="s">
        <v>318</v>
      </c>
      <c r="D692" s="59" t="s">
        <v>0</v>
      </c>
      <c r="E692" s="59">
        <v>0</v>
      </c>
      <c r="F692" s="61">
        <v>600</v>
      </c>
      <c r="G692" s="61">
        <f t="shared" si="207"/>
        <v>96</v>
      </c>
      <c r="H692" s="61">
        <f t="shared" si="206"/>
        <v>0</v>
      </c>
      <c r="I692" s="62">
        <f t="shared" si="205"/>
        <v>0</v>
      </c>
      <c r="J692" s="63">
        <f t="shared" si="204"/>
        <v>0</v>
      </c>
      <c r="K692" s="46"/>
    </row>
    <row r="693" spans="1:11" ht="28.5" x14ac:dyDescent="0.45">
      <c r="A693" s="106">
        <v>0</v>
      </c>
      <c r="B693" s="57">
        <v>44054</v>
      </c>
      <c r="C693" s="58" t="s">
        <v>319</v>
      </c>
      <c r="D693" s="59" t="s">
        <v>0</v>
      </c>
      <c r="E693" s="59">
        <v>0</v>
      </c>
      <c r="F693" s="61">
        <v>600</v>
      </c>
      <c r="G693" s="61">
        <f t="shared" si="207"/>
        <v>96</v>
      </c>
      <c r="H693" s="61">
        <f t="shared" si="206"/>
        <v>0</v>
      </c>
      <c r="I693" s="62">
        <f t="shared" si="205"/>
        <v>0</v>
      </c>
      <c r="J693" s="63">
        <f t="shared" si="204"/>
        <v>0</v>
      </c>
      <c r="K693" s="46"/>
    </row>
    <row r="694" spans="1:11" ht="28.5" x14ac:dyDescent="0.45">
      <c r="A694" s="106">
        <v>0</v>
      </c>
      <c r="B694" s="57">
        <v>44055</v>
      </c>
      <c r="C694" s="58" t="s">
        <v>395</v>
      </c>
      <c r="D694" s="59" t="s">
        <v>0</v>
      </c>
      <c r="E694" s="59">
        <v>5</v>
      </c>
      <c r="F694" s="61">
        <v>345.1</v>
      </c>
      <c r="G694" s="61">
        <f t="shared" si="207"/>
        <v>55.216000000000008</v>
      </c>
      <c r="H694" s="61">
        <f t="shared" si="206"/>
        <v>276.08</v>
      </c>
      <c r="I694" s="62">
        <f t="shared" si="205"/>
        <v>1725.5</v>
      </c>
      <c r="J694" s="63">
        <f t="shared" si="204"/>
        <v>2001.58</v>
      </c>
      <c r="K694" s="46"/>
    </row>
    <row r="695" spans="1:11" ht="28.5" x14ac:dyDescent="0.45">
      <c r="A695" s="106">
        <v>0</v>
      </c>
      <c r="B695" s="57">
        <v>44056</v>
      </c>
      <c r="C695" s="58" t="s">
        <v>301</v>
      </c>
      <c r="D695" s="59" t="s">
        <v>0</v>
      </c>
      <c r="E695" s="59">
        <v>0</v>
      </c>
      <c r="F695" s="61">
        <v>1518</v>
      </c>
      <c r="G695" s="61">
        <f t="shared" si="207"/>
        <v>242.88</v>
      </c>
      <c r="H695" s="61">
        <f t="shared" si="206"/>
        <v>0</v>
      </c>
      <c r="I695" s="62">
        <f t="shared" si="205"/>
        <v>0</v>
      </c>
      <c r="J695" s="63">
        <f t="shared" si="204"/>
        <v>0</v>
      </c>
      <c r="K695" s="46"/>
    </row>
    <row r="696" spans="1:11" ht="28.5" x14ac:dyDescent="0.45">
      <c r="A696" s="106">
        <v>0</v>
      </c>
      <c r="B696" s="57">
        <v>44057</v>
      </c>
      <c r="C696" s="58" t="s">
        <v>302</v>
      </c>
      <c r="D696" s="59" t="s">
        <v>0</v>
      </c>
      <c r="E696" s="59">
        <v>2</v>
      </c>
      <c r="F696" s="61">
        <v>175</v>
      </c>
      <c r="G696" s="61">
        <f t="shared" si="207"/>
        <v>28</v>
      </c>
      <c r="H696" s="61">
        <f t="shared" si="206"/>
        <v>56</v>
      </c>
      <c r="I696" s="62">
        <f t="shared" si="205"/>
        <v>350</v>
      </c>
      <c r="J696" s="63">
        <f t="shared" si="204"/>
        <v>406</v>
      </c>
      <c r="K696" s="46"/>
    </row>
    <row r="697" spans="1:11" ht="28.5" x14ac:dyDescent="0.45">
      <c r="A697" s="106">
        <v>0</v>
      </c>
      <c r="B697" s="57">
        <v>44058</v>
      </c>
      <c r="C697" s="58" t="s">
        <v>303</v>
      </c>
      <c r="D697" s="59" t="s">
        <v>0</v>
      </c>
      <c r="E697" s="59">
        <v>0</v>
      </c>
      <c r="F697" s="61">
        <v>110</v>
      </c>
      <c r="G697" s="61">
        <f t="shared" si="207"/>
        <v>17.600000000000001</v>
      </c>
      <c r="H697" s="61">
        <f t="shared" si="206"/>
        <v>0</v>
      </c>
      <c r="I697" s="62">
        <f t="shared" si="205"/>
        <v>0</v>
      </c>
      <c r="J697" s="63">
        <f t="shared" si="204"/>
        <v>0</v>
      </c>
      <c r="K697" s="46"/>
    </row>
    <row r="698" spans="1:11" ht="28.5" x14ac:dyDescent="0.45">
      <c r="A698" s="106">
        <v>0</v>
      </c>
      <c r="B698" s="57">
        <v>44059</v>
      </c>
      <c r="C698" s="58" t="s">
        <v>304</v>
      </c>
      <c r="D698" s="59" t="s">
        <v>0</v>
      </c>
      <c r="E698" s="59">
        <v>0</v>
      </c>
      <c r="F698" s="61">
        <v>147.5</v>
      </c>
      <c r="G698" s="61">
        <f t="shared" si="207"/>
        <v>23.6</v>
      </c>
      <c r="H698" s="61">
        <f t="shared" si="206"/>
        <v>0</v>
      </c>
      <c r="I698" s="62">
        <f t="shared" si="205"/>
        <v>0</v>
      </c>
      <c r="J698" s="63">
        <f t="shared" si="204"/>
        <v>0</v>
      </c>
      <c r="K698" s="46"/>
    </row>
    <row r="699" spans="1:11" ht="28.5" x14ac:dyDescent="0.45">
      <c r="A699" s="106">
        <v>0</v>
      </c>
      <c r="B699" s="57">
        <v>44060</v>
      </c>
      <c r="C699" s="58" t="s">
        <v>305</v>
      </c>
      <c r="D699" s="59" t="s">
        <v>0</v>
      </c>
      <c r="E699" s="59">
        <v>0</v>
      </c>
      <c r="F699" s="61">
        <v>94.4</v>
      </c>
      <c r="G699" s="61">
        <f t="shared" si="207"/>
        <v>15.104000000000001</v>
      </c>
      <c r="H699" s="61">
        <f t="shared" si="206"/>
        <v>0</v>
      </c>
      <c r="I699" s="62">
        <f t="shared" si="205"/>
        <v>0</v>
      </c>
      <c r="J699" s="63">
        <f t="shared" si="204"/>
        <v>0</v>
      </c>
      <c r="K699" s="46"/>
    </row>
    <row r="700" spans="1:11" ht="28.5" x14ac:dyDescent="0.45">
      <c r="A700" s="106">
        <v>0</v>
      </c>
      <c r="B700" s="57">
        <v>44061</v>
      </c>
      <c r="C700" s="58" t="s">
        <v>306</v>
      </c>
      <c r="D700" s="59" t="s">
        <v>253</v>
      </c>
      <c r="E700" s="59">
        <v>0</v>
      </c>
      <c r="F700" s="61">
        <v>265.5</v>
      </c>
      <c r="G700" s="61">
        <f t="shared" si="207"/>
        <v>42.480000000000004</v>
      </c>
      <c r="H700" s="61">
        <f t="shared" si="206"/>
        <v>0</v>
      </c>
      <c r="I700" s="62">
        <f t="shared" si="205"/>
        <v>0</v>
      </c>
      <c r="J700" s="63">
        <f t="shared" si="204"/>
        <v>0</v>
      </c>
      <c r="K700" s="46"/>
    </row>
    <row r="701" spans="1:11" ht="28.5" x14ac:dyDescent="0.45">
      <c r="A701" s="106">
        <v>0</v>
      </c>
      <c r="B701" s="57">
        <v>44062</v>
      </c>
      <c r="C701" s="58" t="s">
        <v>567</v>
      </c>
      <c r="D701" s="59" t="s">
        <v>0</v>
      </c>
      <c r="E701" s="59">
        <v>0</v>
      </c>
      <c r="F701" s="61">
        <v>5.31</v>
      </c>
      <c r="G701" s="61">
        <f t="shared" si="207"/>
        <v>0.84959999999999991</v>
      </c>
      <c r="H701" s="61">
        <f t="shared" si="206"/>
        <v>0</v>
      </c>
      <c r="I701" s="62">
        <f t="shared" si="205"/>
        <v>0</v>
      </c>
      <c r="J701" s="63">
        <f t="shared" si="204"/>
        <v>0</v>
      </c>
      <c r="K701" s="46"/>
    </row>
    <row r="702" spans="1:11" ht="28.5" x14ac:dyDescent="0.45">
      <c r="A702" s="106">
        <v>0</v>
      </c>
      <c r="B702" s="57">
        <v>44063</v>
      </c>
      <c r="C702" s="58" t="s">
        <v>684</v>
      </c>
      <c r="D702" s="59" t="s">
        <v>0</v>
      </c>
      <c r="E702" s="59">
        <v>2</v>
      </c>
      <c r="F702" s="61">
        <v>230.06</v>
      </c>
      <c r="G702" s="61">
        <f t="shared" si="207"/>
        <v>36.809600000000003</v>
      </c>
      <c r="H702" s="61">
        <f t="shared" si="206"/>
        <v>73.619200000000006</v>
      </c>
      <c r="I702" s="62">
        <f t="shared" si="205"/>
        <v>460.12</v>
      </c>
      <c r="J702" s="63">
        <f t="shared" si="204"/>
        <v>533.73919999999998</v>
      </c>
      <c r="K702" s="46"/>
    </row>
    <row r="703" spans="1:11" ht="28.5" x14ac:dyDescent="0.45">
      <c r="A703" s="106">
        <v>0</v>
      </c>
      <c r="B703" s="57">
        <v>44064</v>
      </c>
      <c r="C703" s="58" t="s">
        <v>307</v>
      </c>
      <c r="D703" s="59" t="s">
        <v>0</v>
      </c>
      <c r="E703" s="59">
        <v>0</v>
      </c>
      <c r="F703" s="61">
        <v>50.59</v>
      </c>
      <c r="G703" s="61">
        <f t="shared" si="207"/>
        <v>8.0944000000000003</v>
      </c>
      <c r="H703" s="61">
        <f t="shared" si="206"/>
        <v>0</v>
      </c>
      <c r="I703" s="62">
        <f t="shared" si="205"/>
        <v>0</v>
      </c>
      <c r="J703" s="63">
        <f t="shared" si="204"/>
        <v>0</v>
      </c>
      <c r="K703" s="46"/>
    </row>
    <row r="704" spans="1:11" ht="28.5" x14ac:dyDescent="0.45">
      <c r="A704" s="106">
        <v>0</v>
      </c>
      <c r="B704" s="57">
        <v>44065</v>
      </c>
      <c r="C704" s="58" t="s">
        <v>308</v>
      </c>
      <c r="D704" s="59" t="s">
        <v>0</v>
      </c>
      <c r="E704" s="59">
        <v>0</v>
      </c>
      <c r="F704" s="61">
        <v>186.9</v>
      </c>
      <c r="G704" s="61">
        <f t="shared" si="207"/>
        <v>29.904</v>
      </c>
      <c r="H704" s="61">
        <f t="shared" si="206"/>
        <v>0</v>
      </c>
      <c r="I704" s="62">
        <f t="shared" si="205"/>
        <v>0</v>
      </c>
      <c r="J704" s="63">
        <f t="shared" si="204"/>
        <v>0</v>
      </c>
      <c r="K704" s="46"/>
    </row>
    <row r="705" spans="1:11" ht="28.5" x14ac:dyDescent="0.45">
      <c r="A705" s="106">
        <v>0</v>
      </c>
      <c r="B705" s="57">
        <v>44066</v>
      </c>
      <c r="C705" s="58" t="s">
        <v>309</v>
      </c>
      <c r="D705" s="59" t="s">
        <v>0</v>
      </c>
      <c r="E705" s="59">
        <v>0</v>
      </c>
      <c r="F705" s="61">
        <v>43.36</v>
      </c>
      <c r="G705" s="61">
        <f t="shared" si="207"/>
        <v>6.9375999999999998</v>
      </c>
      <c r="H705" s="61">
        <f t="shared" si="206"/>
        <v>0</v>
      </c>
      <c r="I705" s="62">
        <f t="shared" si="205"/>
        <v>0</v>
      </c>
      <c r="J705" s="63">
        <f t="shared" si="204"/>
        <v>0</v>
      </c>
      <c r="K705" s="46"/>
    </row>
    <row r="706" spans="1:11" ht="28.5" x14ac:dyDescent="0.45">
      <c r="A706" s="106">
        <v>0</v>
      </c>
      <c r="B706" s="57">
        <v>44067</v>
      </c>
      <c r="C706" s="58" t="s">
        <v>562</v>
      </c>
      <c r="D706" s="59" t="s">
        <v>0</v>
      </c>
      <c r="E706" s="59">
        <v>0</v>
      </c>
      <c r="F706" s="61">
        <v>118.3</v>
      </c>
      <c r="G706" s="61">
        <f t="shared" si="207"/>
        <v>18.928000000000001</v>
      </c>
      <c r="H706" s="61">
        <f t="shared" si="206"/>
        <v>0</v>
      </c>
      <c r="I706" s="62">
        <f t="shared" si="205"/>
        <v>0</v>
      </c>
      <c r="J706" s="63">
        <f t="shared" si="204"/>
        <v>0</v>
      </c>
      <c r="K706" s="46"/>
    </row>
    <row r="707" spans="1:11" ht="28.5" x14ac:dyDescent="0.45">
      <c r="A707" s="106">
        <v>0</v>
      </c>
      <c r="B707" s="57">
        <v>44068</v>
      </c>
      <c r="C707" s="58" t="s">
        <v>310</v>
      </c>
      <c r="D707" s="59" t="s">
        <v>0</v>
      </c>
      <c r="E707" s="59">
        <v>0</v>
      </c>
      <c r="F707" s="61">
        <v>11.68</v>
      </c>
      <c r="G707" s="61">
        <f t="shared" si="207"/>
        <v>1.8688</v>
      </c>
      <c r="H707" s="61">
        <f t="shared" si="206"/>
        <v>0</v>
      </c>
      <c r="I707" s="62">
        <f t="shared" si="205"/>
        <v>0</v>
      </c>
      <c r="J707" s="63">
        <f t="shared" si="204"/>
        <v>0</v>
      </c>
      <c r="K707" s="46"/>
    </row>
    <row r="708" spans="1:11" ht="28.5" x14ac:dyDescent="0.45">
      <c r="A708" s="106">
        <v>0</v>
      </c>
      <c r="B708" s="57">
        <v>44069</v>
      </c>
      <c r="C708" s="58" t="s">
        <v>311</v>
      </c>
      <c r="D708" s="59" t="s">
        <v>0</v>
      </c>
      <c r="E708" s="59">
        <v>6</v>
      </c>
      <c r="F708" s="61">
        <v>11.7</v>
      </c>
      <c r="G708" s="61">
        <f t="shared" si="207"/>
        <v>1.8719999999999999</v>
      </c>
      <c r="H708" s="61">
        <f t="shared" si="206"/>
        <v>11.231999999999998</v>
      </c>
      <c r="I708" s="62">
        <f t="shared" si="205"/>
        <v>70.199999999999989</v>
      </c>
      <c r="J708" s="63">
        <f t="shared" si="204"/>
        <v>81.431999999999988</v>
      </c>
      <c r="K708" s="46"/>
    </row>
    <row r="709" spans="1:11" ht="28.5" x14ac:dyDescent="0.45">
      <c r="A709" s="106">
        <v>0</v>
      </c>
      <c r="B709" s="57">
        <v>44070</v>
      </c>
      <c r="C709" s="58" t="s">
        <v>312</v>
      </c>
      <c r="D709" s="59" t="s">
        <v>0</v>
      </c>
      <c r="E709" s="59">
        <v>0</v>
      </c>
      <c r="F709" s="61">
        <v>7.65</v>
      </c>
      <c r="G709" s="61">
        <f t="shared" si="207"/>
        <v>1.224</v>
      </c>
      <c r="H709" s="61">
        <f t="shared" si="206"/>
        <v>0</v>
      </c>
      <c r="I709" s="62">
        <f t="shared" si="205"/>
        <v>0</v>
      </c>
      <c r="J709" s="63">
        <f t="shared" si="204"/>
        <v>0</v>
      </c>
      <c r="K709" s="46"/>
    </row>
    <row r="710" spans="1:11" ht="28.5" x14ac:dyDescent="0.45">
      <c r="A710" s="106">
        <v>0</v>
      </c>
      <c r="B710" s="57">
        <v>44574</v>
      </c>
      <c r="C710" s="58" t="s">
        <v>454</v>
      </c>
      <c r="D710" s="59" t="s">
        <v>0</v>
      </c>
      <c r="E710" s="59">
        <v>83</v>
      </c>
      <c r="F710" s="61">
        <v>156</v>
      </c>
      <c r="G710" s="61">
        <f t="shared" si="207"/>
        <v>24.96</v>
      </c>
      <c r="H710" s="61">
        <f t="shared" si="206"/>
        <v>2071.6799999999998</v>
      </c>
      <c r="I710" s="62">
        <f t="shared" si="205"/>
        <v>12948</v>
      </c>
      <c r="J710" s="63">
        <f t="shared" si="204"/>
        <v>15019.68</v>
      </c>
      <c r="K710" s="46"/>
    </row>
    <row r="711" spans="1:11" s="36" customFormat="1" ht="28.5" x14ac:dyDescent="0.45">
      <c r="A711" s="106">
        <v>100</v>
      </c>
      <c r="B711" s="57">
        <v>44575</v>
      </c>
      <c r="C711" s="58" t="s">
        <v>693</v>
      </c>
      <c r="D711" s="59" t="s">
        <v>0</v>
      </c>
      <c r="E711" s="59">
        <v>288</v>
      </c>
      <c r="F711" s="61">
        <v>9.92</v>
      </c>
      <c r="G711" s="61">
        <f t="shared" si="207"/>
        <v>1.5871999999999999</v>
      </c>
      <c r="H711" s="61">
        <f t="shared" si="206"/>
        <v>457.11360000000002</v>
      </c>
      <c r="I711" s="62">
        <f t="shared" si="205"/>
        <v>2856.96</v>
      </c>
      <c r="J711" s="63">
        <f t="shared" si="204"/>
        <v>3314.0736000000002</v>
      </c>
      <c r="K711" s="46"/>
    </row>
    <row r="712" spans="1:11" s="36" customFormat="1" ht="28.5" x14ac:dyDescent="0.45">
      <c r="A712" s="106">
        <v>300</v>
      </c>
      <c r="B712" s="57">
        <v>44576</v>
      </c>
      <c r="C712" s="58" t="s">
        <v>455</v>
      </c>
      <c r="D712" s="59" t="s">
        <v>0</v>
      </c>
      <c r="E712" s="59">
        <v>5</v>
      </c>
      <c r="F712" s="61">
        <v>178</v>
      </c>
      <c r="G712" s="61">
        <f t="shared" si="207"/>
        <v>28.48</v>
      </c>
      <c r="H712" s="61">
        <f t="shared" si="206"/>
        <v>142.4</v>
      </c>
      <c r="I712" s="62">
        <f t="shared" si="205"/>
        <v>890</v>
      </c>
      <c r="J712" s="63">
        <f t="shared" si="204"/>
        <v>1032.4000000000001</v>
      </c>
      <c r="K712" s="46"/>
    </row>
    <row r="713" spans="1:11" s="36" customFormat="1" ht="28.5" x14ac:dyDescent="0.45">
      <c r="A713" s="106">
        <v>20</v>
      </c>
      <c r="B713" s="57">
        <v>44577</v>
      </c>
      <c r="C713" s="58" t="s">
        <v>456</v>
      </c>
      <c r="D713" s="59" t="s">
        <v>0</v>
      </c>
      <c r="E713" s="59">
        <v>97</v>
      </c>
      <c r="F713" s="61">
        <v>5.63</v>
      </c>
      <c r="G713" s="61">
        <f t="shared" si="207"/>
        <v>0.90080000000000005</v>
      </c>
      <c r="H713" s="61">
        <f t="shared" si="206"/>
        <v>87.377600000000001</v>
      </c>
      <c r="I713" s="62">
        <f t="shared" si="205"/>
        <v>546.11</v>
      </c>
      <c r="J713" s="63">
        <f t="shared" si="204"/>
        <v>633.48760000000004</v>
      </c>
      <c r="K713" s="46"/>
    </row>
    <row r="714" spans="1:11" s="36" customFormat="1" ht="28.5" x14ac:dyDescent="0.45">
      <c r="A714" s="106">
        <v>250</v>
      </c>
      <c r="B714" s="57">
        <v>44578</v>
      </c>
      <c r="C714" s="58" t="s">
        <v>457</v>
      </c>
      <c r="D714" s="59" t="s">
        <v>0</v>
      </c>
      <c r="E714" s="59">
        <v>3</v>
      </c>
      <c r="F714" s="61">
        <v>645</v>
      </c>
      <c r="G714" s="61">
        <f t="shared" si="207"/>
        <v>103.2</v>
      </c>
      <c r="H714" s="61">
        <f t="shared" si="206"/>
        <v>309.60000000000002</v>
      </c>
      <c r="I714" s="62">
        <f t="shared" si="205"/>
        <v>1935</v>
      </c>
      <c r="J714" s="63">
        <f t="shared" si="204"/>
        <v>2244.6</v>
      </c>
      <c r="K714" s="46"/>
    </row>
    <row r="715" spans="1:11" s="36" customFormat="1" ht="28.5" x14ac:dyDescent="0.45">
      <c r="A715" s="106">
        <v>10</v>
      </c>
      <c r="B715" s="57">
        <v>44579</v>
      </c>
      <c r="C715" s="58" t="s">
        <v>483</v>
      </c>
      <c r="D715" s="59" t="s">
        <v>0</v>
      </c>
      <c r="E715" s="59">
        <v>2</v>
      </c>
      <c r="F715" s="61">
        <v>635</v>
      </c>
      <c r="G715" s="61">
        <f t="shared" si="207"/>
        <v>101.60000000000001</v>
      </c>
      <c r="H715" s="61">
        <f t="shared" ref="H715:H742" si="208">E715*F715*0.16</f>
        <v>203.20000000000002</v>
      </c>
      <c r="I715" s="62">
        <f t="shared" si="205"/>
        <v>1270</v>
      </c>
      <c r="J715" s="63">
        <f t="shared" si="204"/>
        <v>1473.2</v>
      </c>
      <c r="K715" s="46"/>
    </row>
    <row r="716" spans="1:11" s="36" customFormat="1" ht="28.5" x14ac:dyDescent="0.45">
      <c r="A716" s="106">
        <v>10</v>
      </c>
      <c r="B716" s="57">
        <v>44580</v>
      </c>
      <c r="C716" s="58" t="s">
        <v>484</v>
      </c>
      <c r="D716" s="59" t="s">
        <v>0</v>
      </c>
      <c r="E716" s="59">
        <v>0</v>
      </c>
      <c r="F716" s="61">
        <v>135</v>
      </c>
      <c r="G716" s="61">
        <f t="shared" ref="G716:G738" si="209">0.16*F716</f>
        <v>21.6</v>
      </c>
      <c r="H716" s="61">
        <f t="shared" si="208"/>
        <v>0</v>
      </c>
      <c r="I716" s="62">
        <f t="shared" si="205"/>
        <v>0</v>
      </c>
      <c r="J716" s="63">
        <f t="shared" si="204"/>
        <v>0</v>
      </c>
      <c r="K716" s="46"/>
    </row>
    <row r="717" spans="1:11" s="36" customFormat="1" ht="28.5" x14ac:dyDescent="0.45">
      <c r="A717" s="106">
        <v>10</v>
      </c>
      <c r="B717" s="57">
        <v>44581</v>
      </c>
      <c r="C717" s="58" t="s">
        <v>458</v>
      </c>
      <c r="D717" s="59" t="s">
        <v>0</v>
      </c>
      <c r="E717" s="59">
        <v>5</v>
      </c>
      <c r="F717" s="61">
        <v>194</v>
      </c>
      <c r="G717" s="61">
        <f t="shared" si="209"/>
        <v>31.04</v>
      </c>
      <c r="H717" s="61">
        <f t="shared" si="208"/>
        <v>155.20000000000002</v>
      </c>
      <c r="I717" s="62">
        <f t="shared" si="205"/>
        <v>970</v>
      </c>
      <c r="J717" s="63">
        <f t="shared" si="204"/>
        <v>1125.2</v>
      </c>
      <c r="K717" s="46"/>
    </row>
    <row r="718" spans="1:11" s="36" customFormat="1" ht="28.5" x14ac:dyDescent="0.45">
      <c r="A718" s="106">
        <v>5</v>
      </c>
      <c r="B718" s="57">
        <v>44582</v>
      </c>
      <c r="C718" s="58" t="s">
        <v>695</v>
      </c>
      <c r="D718" s="59" t="s">
        <v>0</v>
      </c>
      <c r="E718" s="59">
        <v>12</v>
      </c>
      <c r="F718" s="61">
        <v>210</v>
      </c>
      <c r="G718" s="61">
        <f t="shared" si="209"/>
        <v>33.6</v>
      </c>
      <c r="H718" s="61">
        <f t="shared" si="208"/>
        <v>403.2</v>
      </c>
      <c r="I718" s="62">
        <f t="shared" si="205"/>
        <v>2520</v>
      </c>
      <c r="J718" s="63">
        <f t="shared" si="204"/>
        <v>2923.2</v>
      </c>
      <c r="K718" s="46"/>
    </row>
    <row r="719" spans="1:11" s="36" customFormat="1" ht="28.5" x14ac:dyDescent="0.45">
      <c r="A719" s="106">
        <v>24</v>
      </c>
      <c r="B719" s="57">
        <v>44583</v>
      </c>
      <c r="C719" s="58" t="s">
        <v>460</v>
      </c>
      <c r="D719" s="59" t="s">
        <v>0</v>
      </c>
      <c r="E719" s="59">
        <v>0</v>
      </c>
      <c r="F719" s="61">
        <v>910</v>
      </c>
      <c r="G719" s="61">
        <f t="shared" si="209"/>
        <v>145.6</v>
      </c>
      <c r="H719" s="61">
        <f t="shared" si="208"/>
        <v>0</v>
      </c>
      <c r="I719" s="62">
        <f t="shared" si="205"/>
        <v>0</v>
      </c>
      <c r="J719" s="63">
        <f t="shared" si="204"/>
        <v>0</v>
      </c>
      <c r="K719" s="46"/>
    </row>
    <row r="720" spans="1:11" s="36" customFormat="1" ht="28.5" x14ac:dyDescent="0.45">
      <c r="A720" s="106">
        <v>11</v>
      </c>
      <c r="B720" s="57">
        <v>44584</v>
      </c>
      <c r="C720" s="58" t="s">
        <v>461</v>
      </c>
      <c r="D720" s="59" t="s">
        <v>0</v>
      </c>
      <c r="E720" s="59">
        <v>0</v>
      </c>
      <c r="F720" s="61">
        <v>170</v>
      </c>
      <c r="G720" s="61">
        <f t="shared" si="209"/>
        <v>27.2</v>
      </c>
      <c r="H720" s="61">
        <f t="shared" si="208"/>
        <v>0</v>
      </c>
      <c r="I720" s="62">
        <f t="shared" si="205"/>
        <v>0</v>
      </c>
      <c r="J720" s="63">
        <f t="shared" si="204"/>
        <v>0</v>
      </c>
      <c r="K720" s="46"/>
    </row>
    <row r="721" spans="1:11" s="36" customFormat="1" ht="28.5" x14ac:dyDescent="0.45">
      <c r="A721" s="106">
        <v>17</v>
      </c>
      <c r="B721" s="57">
        <v>44585</v>
      </c>
      <c r="C721" s="58" t="s">
        <v>462</v>
      </c>
      <c r="D721" s="59" t="s">
        <v>0</v>
      </c>
      <c r="E721" s="59">
        <v>0</v>
      </c>
      <c r="F721" s="61">
        <v>73</v>
      </c>
      <c r="G721" s="61">
        <f t="shared" si="209"/>
        <v>11.68</v>
      </c>
      <c r="H721" s="61">
        <f t="shared" si="208"/>
        <v>0</v>
      </c>
      <c r="I721" s="62">
        <f t="shared" si="205"/>
        <v>0</v>
      </c>
      <c r="J721" s="63">
        <f t="shared" ref="J721:J774" si="210">H721+I721</f>
        <v>0</v>
      </c>
      <c r="K721" s="46"/>
    </row>
    <row r="722" spans="1:11" s="36" customFormat="1" ht="28.5" x14ac:dyDescent="0.45">
      <c r="A722" s="106">
        <v>101</v>
      </c>
      <c r="B722" s="57">
        <v>44586</v>
      </c>
      <c r="C722" s="58" t="s">
        <v>463</v>
      </c>
      <c r="D722" s="59" t="s">
        <v>0</v>
      </c>
      <c r="E722" s="59">
        <v>112</v>
      </c>
      <c r="F722" s="61">
        <v>36</v>
      </c>
      <c r="G722" s="61">
        <f t="shared" si="209"/>
        <v>5.76</v>
      </c>
      <c r="H722" s="61">
        <f t="shared" si="208"/>
        <v>645.12</v>
      </c>
      <c r="I722" s="62">
        <f t="shared" si="205"/>
        <v>4032</v>
      </c>
      <c r="J722" s="63">
        <f t="shared" si="210"/>
        <v>4677.12</v>
      </c>
      <c r="K722" s="46"/>
    </row>
    <row r="723" spans="1:11" s="36" customFormat="1" ht="28.5" x14ac:dyDescent="0.45">
      <c r="A723" s="106">
        <v>250</v>
      </c>
      <c r="B723" s="57">
        <v>44587</v>
      </c>
      <c r="C723" s="58" t="s">
        <v>464</v>
      </c>
      <c r="D723" s="59" t="s">
        <v>0</v>
      </c>
      <c r="E723" s="59">
        <v>125</v>
      </c>
      <c r="F723" s="61">
        <v>72</v>
      </c>
      <c r="G723" s="61">
        <f t="shared" si="209"/>
        <v>11.52</v>
      </c>
      <c r="H723" s="61">
        <f t="shared" si="208"/>
        <v>1440</v>
      </c>
      <c r="I723" s="62">
        <f t="shared" si="205"/>
        <v>9000</v>
      </c>
      <c r="J723" s="63">
        <f t="shared" si="210"/>
        <v>10440</v>
      </c>
      <c r="K723" s="46"/>
    </row>
    <row r="724" spans="1:11" ht="28.5" x14ac:dyDescent="0.45">
      <c r="A724" s="106">
        <v>250</v>
      </c>
      <c r="B724" s="57">
        <v>44588</v>
      </c>
      <c r="C724" s="58" t="s">
        <v>465</v>
      </c>
      <c r="D724" s="59" t="s">
        <v>0</v>
      </c>
      <c r="E724" s="59">
        <v>51</v>
      </c>
      <c r="F724" s="61">
        <v>238</v>
      </c>
      <c r="G724" s="61">
        <f t="shared" si="209"/>
        <v>38.08</v>
      </c>
      <c r="H724" s="61">
        <f t="shared" si="208"/>
        <v>1942.08</v>
      </c>
      <c r="I724" s="62">
        <f t="shared" si="205"/>
        <v>12138</v>
      </c>
      <c r="J724" s="63">
        <f t="shared" si="210"/>
        <v>14080.08</v>
      </c>
      <c r="K724" s="46"/>
    </row>
    <row r="725" spans="1:11" ht="28.5" x14ac:dyDescent="0.45">
      <c r="A725" s="106">
        <v>75</v>
      </c>
      <c r="B725" s="57">
        <v>44589</v>
      </c>
      <c r="C725" s="58" t="s">
        <v>466</v>
      </c>
      <c r="D725" s="59" t="s">
        <v>0</v>
      </c>
      <c r="E725" s="59">
        <v>0</v>
      </c>
      <c r="F725" s="61">
        <v>37182</v>
      </c>
      <c r="G725" s="61">
        <f t="shared" si="209"/>
        <v>5949.12</v>
      </c>
      <c r="H725" s="61">
        <f t="shared" si="208"/>
        <v>0</v>
      </c>
      <c r="I725" s="62">
        <f t="shared" si="205"/>
        <v>0</v>
      </c>
      <c r="J725" s="63">
        <f t="shared" si="210"/>
        <v>0</v>
      </c>
      <c r="K725" s="46"/>
    </row>
    <row r="726" spans="1:11" ht="28.5" x14ac:dyDescent="0.45">
      <c r="A726" s="106">
        <v>1</v>
      </c>
      <c r="B726" s="57">
        <v>44590</v>
      </c>
      <c r="C726" s="58" t="s">
        <v>467</v>
      </c>
      <c r="D726" s="59" t="s">
        <v>0</v>
      </c>
      <c r="E726" s="59">
        <v>3</v>
      </c>
      <c r="F726" s="61">
        <v>326</v>
      </c>
      <c r="G726" s="61">
        <f t="shared" si="209"/>
        <v>52.160000000000004</v>
      </c>
      <c r="H726" s="61">
        <f t="shared" si="208"/>
        <v>156.47999999999999</v>
      </c>
      <c r="I726" s="62">
        <f t="shared" si="205"/>
        <v>978</v>
      </c>
      <c r="J726" s="63">
        <f t="shared" si="210"/>
        <v>1134.48</v>
      </c>
      <c r="K726" s="46"/>
    </row>
    <row r="727" spans="1:11" s="36" customFormat="1" ht="28.5" x14ac:dyDescent="0.45">
      <c r="A727" s="106">
        <v>9</v>
      </c>
      <c r="B727" s="57">
        <v>44590</v>
      </c>
      <c r="C727" s="58" t="s">
        <v>696</v>
      </c>
      <c r="D727" s="59" t="s">
        <v>0</v>
      </c>
      <c r="E727" s="59">
        <v>5</v>
      </c>
      <c r="F727" s="61"/>
      <c r="G727" s="61"/>
      <c r="H727" s="61"/>
      <c r="I727" s="62"/>
      <c r="J727" s="63"/>
      <c r="K727" s="46"/>
    </row>
    <row r="728" spans="1:11" s="36" customFormat="1" ht="28.5" x14ac:dyDescent="0.45">
      <c r="A728" s="106"/>
      <c r="B728" s="57">
        <v>44591</v>
      </c>
      <c r="C728" s="58" t="s">
        <v>468</v>
      </c>
      <c r="D728" s="59" t="s">
        <v>0</v>
      </c>
      <c r="E728" s="59">
        <v>0</v>
      </c>
      <c r="F728" s="61">
        <v>310</v>
      </c>
      <c r="G728" s="61">
        <f t="shared" si="209"/>
        <v>49.6</v>
      </c>
      <c r="H728" s="61">
        <f t="shared" si="208"/>
        <v>0</v>
      </c>
      <c r="I728" s="62">
        <f t="shared" si="205"/>
        <v>0</v>
      </c>
      <c r="J728" s="63">
        <f t="shared" si="210"/>
        <v>0</v>
      </c>
      <c r="K728" s="46"/>
    </row>
    <row r="729" spans="1:11" s="36" customFormat="1" ht="28.5" x14ac:dyDescent="0.45">
      <c r="A729" s="106">
        <v>2</v>
      </c>
      <c r="B729" s="57">
        <v>44592</v>
      </c>
      <c r="C729" s="58" t="s">
        <v>469</v>
      </c>
      <c r="D729" s="59" t="s">
        <v>0</v>
      </c>
      <c r="E729" s="59">
        <v>0</v>
      </c>
      <c r="F729" s="61">
        <v>328</v>
      </c>
      <c r="G729" s="61">
        <f t="shared" si="209"/>
        <v>52.480000000000004</v>
      </c>
      <c r="H729" s="61">
        <f t="shared" si="208"/>
        <v>0</v>
      </c>
      <c r="I729" s="62">
        <f t="shared" si="205"/>
        <v>0</v>
      </c>
      <c r="J729" s="63">
        <f t="shared" si="210"/>
        <v>0</v>
      </c>
      <c r="K729" s="46"/>
    </row>
    <row r="730" spans="1:11" s="36" customFormat="1" ht="28.5" x14ac:dyDescent="0.45">
      <c r="A730" s="106">
        <v>203</v>
      </c>
      <c r="B730" s="57">
        <v>44593</v>
      </c>
      <c r="C730" s="58" t="s">
        <v>470</v>
      </c>
      <c r="D730" s="59" t="s">
        <v>0</v>
      </c>
      <c r="E730" s="59">
        <v>0</v>
      </c>
      <c r="F730" s="61">
        <v>228</v>
      </c>
      <c r="G730" s="61">
        <f t="shared" si="209"/>
        <v>36.480000000000004</v>
      </c>
      <c r="H730" s="61">
        <f t="shared" si="208"/>
        <v>0</v>
      </c>
      <c r="I730" s="62">
        <f t="shared" si="205"/>
        <v>0</v>
      </c>
      <c r="J730" s="63">
        <f t="shared" si="210"/>
        <v>0</v>
      </c>
      <c r="K730" s="46"/>
    </row>
    <row r="731" spans="1:11" s="36" customFormat="1" ht="28.5" x14ac:dyDescent="0.45">
      <c r="A731" s="106">
        <v>16</v>
      </c>
      <c r="B731" s="57">
        <v>44526</v>
      </c>
      <c r="C731" s="58" t="s">
        <v>471</v>
      </c>
      <c r="D731" s="59" t="s">
        <v>0</v>
      </c>
      <c r="E731" s="59">
        <v>0</v>
      </c>
      <c r="F731" s="61">
        <v>2995</v>
      </c>
      <c r="G731" s="61">
        <f t="shared" si="209"/>
        <v>479.2</v>
      </c>
      <c r="H731" s="61">
        <f t="shared" si="208"/>
        <v>0</v>
      </c>
      <c r="I731" s="62">
        <f t="shared" si="205"/>
        <v>0</v>
      </c>
      <c r="J731" s="63">
        <f t="shared" si="210"/>
        <v>0</v>
      </c>
      <c r="K731" s="46"/>
    </row>
    <row r="732" spans="1:11" s="36" customFormat="1" ht="28.5" x14ac:dyDescent="0.45">
      <c r="A732" s="106">
        <v>3</v>
      </c>
      <c r="B732" s="57">
        <v>44595</v>
      </c>
      <c r="C732" s="58" t="s">
        <v>700</v>
      </c>
      <c r="D732" s="59" t="s">
        <v>0</v>
      </c>
      <c r="E732" s="59">
        <v>5</v>
      </c>
      <c r="F732" s="61">
        <v>42</v>
      </c>
      <c r="G732" s="61">
        <f t="shared" si="209"/>
        <v>6.72</v>
      </c>
      <c r="H732" s="61">
        <f t="shared" si="208"/>
        <v>33.6</v>
      </c>
      <c r="I732" s="62">
        <f t="shared" si="205"/>
        <v>210</v>
      </c>
      <c r="J732" s="63">
        <f t="shared" si="210"/>
        <v>243.6</v>
      </c>
      <c r="K732" s="46"/>
    </row>
    <row r="733" spans="1:11" s="36" customFormat="1" ht="28.5" x14ac:dyDescent="0.45">
      <c r="A733" s="106">
        <v>6</v>
      </c>
      <c r="B733" s="57">
        <v>44596</v>
      </c>
      <c r="C733" s="58" t="s">
        <v>435</v>
      </c>
      <c r="D733" s="59" t="s">
        <v>0</v>
      </c>
      <c r="E733" s="59">
        <v>0</v>
      </c>
      <c r="F733" s="61">
        <v>56</v>
      </c>
      <c r="G733" s="61">
        <f t="shared" si="209"/>
        <v>8.9600000000000009</v>
      </c>
      <c r="H733" s="61">
        <f t="shared" si="208"/>
        <v>0</v>
      </c>
      <c r="I733" s="62">
        <f t="shared" si="205"/>
        <v>0</v>
      </c>
      <c r="J733" s="63">
        <f t="shared" si="210"/>
        <v>0</v>
      </c>
      <c r="K733" s="46"/>
    </row>
    <row r="734" spans="1:11" s="36" customFormat="1" ht="28.5" x14ac:dyDescent="0.45">
      <c r="A734" s="106">
        <v>6</v>
      </c>
      <c r="B734" s="57">
        <v>44597</v>
      </c>
      <c r="C734" s="58" t="s">
        <v>436</v>
      </c>
      <c r="D734" s="59" t="s">
        <v>0</v>
      </c>
      <c r="E734" s="59">
        <v>0</v>
      </c>
      <c r="F734" s="61">
        <v>65</v>
      </c>
      <c r="G734" s="61">
        <f t="shared" si="209"/>
        <v>10.4</v>
      </c>
      <c r="H734" s="61">
        <f t="shared" si="208"/>
        <v>0</v>
      </c>
      <c r="I734" s="62">
        <f t="shared" si="205"/>
        <v>0</v>
      </c>
      <c r="J734" s="63">
        <f t="shared" si="210"/>
        <v>0</v>
      </c>
      <c r="K734" s="46"/>
    </row>
    <row r="735" spans="1:11" s="36" customFormat="1" ht="28.5" x14ac:dyDescent="0.45">
      <c r="A735" s="106">
        <v>6</v>
      </c>
      <c r="B735" s="57">
        <v>44598</v>
      </c>
      <c r="C735" s="58" t="s">
        <v>644</v>
      </c>
      <c r="D735" s="59" t="s">
        <v>0</v>
      </c>
      <c r="E735" s="59">
        <v>0</v>
      </c>
      <c r="F735" s="61">
        <v>42</v>
      </c>
      <c r="G735" s="61">
        <f t="shared" si="209"/>
        <v>6.72</v>
      </c>
      <c r="H735" s="61">
        <f t="shared" si="208"/>
        <v>0</v>
      </c>
      <c r="I735" s="62">
        <f t="shared" si="205"/>
        <v>0</v>
      </c>
      <c r="J735" s="63">
        <f t="shared" si="210"/>
        <v>0</v>
      </c>
      <c r="K735" s="46"/>
    </row>
    <row r="736" spans="1:11" s="36" customFormat="1" ht="28.5" x14ac:dyDescent="0.45">
      <c r="A736" s="106">
        <v>6</v>
      </c>
      <c r="B736" s="57">
        <v>44599</v>
      </c>
      <c r="C736" s="58" t="s">
        <v>485</v>
      </c>
      <c r="D736" s="59" t="s">
        <v>0</v>
      </c>
      <c r="E736" s="59">
        <v>0</v>
      </c>
      <c r="F736" s="61">
        <v>32410</v>
      </c>
      <c r="G736" s="61">
        <f t="shared" si="209"/>
        <v>5185.6000000000004</v>
      </c>
      <c r="H736" s="61">
        <f t="shared" si="208"/>
        <v>0</v>
      </c>
      <c r="I736" s="62">
        <f t="shared" si="205"/>
        <v>0</v>
      </c>
      <c r="J736" s="63">
        <f t="shared" si="210"/>
        <v>0</v>
      </c>
      <c r="K736" s="46"/>
    </row>
    <row r="737" spans="1:11" ht="28.5" x14ac:dyDescent="0.45">
      <c r="A737" s="106">
        <v>1</v>
      </c>
      <c r="B737" s="57">
        <v>44600</v>
      </c>
      <c r="C737" s="58" t="s">
        <v>487</v>
      </c>
      <c r="D737" s="59" t="s">
        <v>0</v>
      </c>
      <c r="E737" s="59">
        <v>0</v>
      </c>
      <c r="F737" s="61">
        <v>0</v>
      </c>
      <c r="G737" s="61">
        <f>0.16*F737</f>
        <v>0</v>
      </c>
      <c r="H737" s="61">
        <f>E737*I738*F737*0.16</f>
        <v>0</v>
      </c>
      <c r="I737" s="62">
        <f t="shared" si="205"/>
        <v>0</v>
      </c>
      <c r="J737" s="63">
        <f t="shared" si="210"/>
        <v>0</v>
      </c>
      <c r="K737" s="46"/>
    </row>
    <row r="738" spans="1:11" s="36" customFormat="1" ht="28.5" x14ac:dyDescent="0.45">
      <c r="A738" s="106">
        <v>2</v>
      </c>
      <c r="B738" s="57">
        <v>44601</v>
      </c>
      <c r="C738" s="58" t="s">
        <v>486</v>
      </c>
      <c r="D738" s="59" t="s">
        <v>0</v>
      </c>
      <c r="E738" s="59">
        <v>0</v>
      </c>
      <c r="F738" s="61">
        <v>0</v>
      </c>
      <c r="G738" s="61">
        <f t="shared" si="209"/>
        <v>0</v>
      </c>
      <c r="H738" s="61">
        <f t="shared" si="208"/>
        <v>0</v>
      </c>
      <c r="I738" s="62">
        <f t="shared" si="205"/>
        <v>0</v>
      </c>
      <c r="J738" s="63">
        <f t="shared" si="210"/>
        <v>0</v>
      </c>
      <c r="K738" s="46"/>
    </row>
    <row r="739" spans="1:11" s="36" customFormat="1" ht="28.5" x14ac:dyDescent="0.45">
      <c r="A739" s="106">
        <v>0</v>
      </c>
      <c r="B739" s="57">
        <v>44197</v>
      </c>
      <c r="C739" s="58" t="s">
        <v>373</v>
      </c>
      <c r="D739" s="59" t="s">
        <v>28</v>
      </c>
      <c r="E739" s="60">
        <v>0</v>
      </c>
      <c r="F739" s="61">
        <v>0</v>
      </c>
      <c r="G739" s="62">
        <f>F739*E739</f>
        <v>0</v>
      </c>
      <c r="H739" s="61">
        <f t="shared" si="208"/>
        <v>0</v>
      </c>
      <c r="I739" s="62">
        <f t="shared" si="205"/>
        <v>0</v>
      </c>
      <c r="J739" s="63">
        <f t="shared" si="210"/>
        <v>0</v>
      </c>
      <c r="K739" s="46"/>
    </row>
    <row r="740" spans="1:11" s="36" customFormat="1" ht="28.5" x14ac:dyDescent="0.45">
      <c r="A740" s="106">
        <v>0</v>
      </c>
      <c r="B740" s="57">
        <v>42303</v>
      </c>
      <c r="C740" s="64" t="s">
        <v>156</v>
      </c>
      <c r="D740" s="59" t="s">
        <v>0</v>
      </c>
      <c r="E740" s="59">
        <v>0</v>
      </c>
      <c r="F740" s="66">
        <v>2</v>
      </c>
      <c r="G740" s="62">
        <f>F740*E740</f>
        <v>0</v>
      </c>
      <c r="H740" s="61">
        <f t="shared" si="208"/>
        <v>0</v>
      </c>
      <c r="I740" s="62">
        <f t="shared" si="205"/>
        <v>0</v>
      </c>
      <c r="J740" s="63">
        <f t="shared" si="210"/>
        <v>0</v>
      </c>
      <c r="K740" s="46"/>
    </row>
    <row r="741" spans="1:11" s="36" customFormat="1" ht="28.5" x14ac:dyDescent="0.45">
      <c r="A741" s="106">
        <v>0</v>
      </c>
      <c r="B741" s="57">
        <v>43325</v>
      </c>
      <c r="C741" s="64" t="s">
        <v>491</v>
      </c>
      <c r="D741" s="59" t="s">
        <v>2</v>
      </c>
      <c r="E741" s="59">
        <v>0</v>
      </c>
      <c r="F741" s="66">
        <v>0</v>
      </c>
      <c r="G741" s="62"/>
      <c r="H741" s="61">
        <f t="shared" si="208"/>
        <v>0</v>
      </c>
      <c r="I741" s="62">
        <f t="shared" ref="I741:I773" si="211">E741*F741</f>
        <v>0</v>
      </c>
      <c r="J741" s="63">
        <f t="shared" si="210"/>
        <v>0</v>
      </c>
      <c r="K741" s="46"/>
    </row>
    <row r="742" spans="1:11" s="36" customFormat="1" ht="28.5" x14ac:dyDescent="0.45">
      <c r="A742" s="106">
        <v>0</v>
      </c>
      <c r="B742" s="57">
        <v>42590</v>
      </c>
      <c r="C742" s="64" t="s">
        <v>136</v>
      </c>
      <c r="D742" s="59" t="s">
        <v>2</v>
      </c>
      <c r="E742" s="59">
        <v>0</v>
      </c>
      <c r="F742" s="66">
        <v>35.4</v>
      </c>
      <c r="G742" s="62">
        <f>F742*E742</f>
        <v>0</v>
      </c>
      <c r="H742" s="61">
        <f t="shared" si="208"/>
        <v>0</v>
      </c>
      <c r="I742" s="62">
        <f t="shared" si="211"/>
        <v>0</v>
      </c>
      <c r="J742" s="63">
        <f t="shared" si="210"/>
        <v>0</v>
      </c>
      <c r="K742" s="46"/>
    </row>
    <row r="743" spans="1:11" s="36" customFormat="1" ht="28.5" x14ac:dyDescent="0.45">
      <c r="A743" s="106">
        <v>0</v>
      </c>
      <c r="B743" s="57">
        <v>43612</v>
      </c>
      <c r="C743" s="64" t="s">
        <v>122</v>
      </c>
      <c r="D743" s="59" t="s">
        <v>2</v>
      </c>
      <c r="E743" s="59">
        <v>0</v>
      </c>
      <c r="F743" s="66">
        <v>0</v>
      </c>
      <c r="G743" s="62">
        <v>0</v>
      </c>
      <c r="H743" s="61">
        <v>0</v>
      </c>
      <c r="I743" s="62">
        <f t="shared" si="211"/>
        <v>0</v>
      </c>
      <c r="J743" s="63">
        <f t="shared" si="210"/>
        <v>0</v>
      </c>
      <c r="K743" s="46"/>
    </row>
    <row r="744" spans="1:11" s="36" customFormat="1" ht="28.5" x14ac:dyDescent="0.45">
      <c r="A744" s="106">
        <v>0</v>
      </c>
      <c r="B744" s="57">
        <v>44445</v>
      </c>
      <c r="C744" s="64" t="s">
        <v>477</v>
      </c>
      <c r="D744" s="59" t="s">
        <v>2</v>
      </c>
      <c r="E744" s="59">
        <v>0</v>
      </c>
      <c r="F744" s="66">
        <v>0</v>
      </c>
      <c r="G744" s="62">
        <v>0</v>
      </c>
      <c r="H744" s="61">
        <f t="shared" ref="H744:H749" si="212">E744*F744*0.16</f>
        <v>0</v>
      </c>
      <c r="I744" s="62">
        <f t="shared" si="211"/>
        <v>0</v>
      </c>
      <c r="J744" s="63">
        <f t="shared" si="210"/>
        <v>0</v>
      </c>
      <c r="K744" s="46"/>
    </row>
    <row r="745" spans="1:11" s="36" customFormat="1" ht="28.5" x14ac:dyDescent="0.45">
      <c r="A745" s="106">
        <v>0</v>
      </c>
      <c r="B745" s="57">
        <v>44445</v>
      </c>
      <c r="C745" s="64" t="s">
        <v>476</v>
      </c>
      <c r="D745" s="59" t="s">
        <v>2</v>
      </c>
      <c r="E745" s="59">
        <v>0</v>
      </c>
      <c r="F745" s="66">
        <v>0</v>
      </c>
      <c r="G745" s="62">
        <v>0</v>
      </c>
      <c r="H745" s="61">
        <f t="shared" si="212"/>
        <v>0</v>
      </c>
      <c r="I745" s="62">
        <f t="shared" si="211"/>
        <v>0</v>
      </c>
      <c r="J745" s="63">
        <f t="shared" si="210"/>
        <v>0</v>
      </c>
      <c r="K745" s="46"/>
    </row>
    <row r="746" spans="1:11" s="36" customFormat="1" ht="28.5" x14ac:dyDescent="0.45">
      <c r="A746" s="106">
        <v>0</v>
      </c>
      <c r="B746" s="57">
        <v>44188</v>
      </c>
      <c r="C746" s="64" t="s">
        <v>478</v>
      </c>
      <c r="D746" s="59" t="s">
        <v>0</v>
      </c>
      <c r="E746" s="59">
        <v>0</v>
      </c>
      <c r="F746" s="66">
        <v>0</v>
      </c>
      <c r="G746" s="62">
        <v>0</v>
      </c>
      <c r="H746" s="61">
        <f t="shared" si="212"/>
        <v>0</v>
      </c>
      <c r="I746" s="62">
        <f t="shared" si="211"/>
        <v>0</v>
      </c>
      <c r="J746" s="63">
        <f t="shared" si="210"/>
        <v>0</v>
      </c>
      <c r="K746" s="46"/>
    </row>
    <row r="747" spans="1:11" s="36" customFormat="1" ht="28.5" x14ac:dyDescent="0.45">
      <c r="A747" s="106">
        <v>0</v>
      </c>
      <c r="B747" s="57">
        <v>43748</v>
      </c>
      <c r="C747" s="64" t="s">
        <v>490</v>
      </c>
      <c r="D747" s="59" t="s">
        <v>0</v>
      </c>
      <c r="E747" s="59">
        <v>0</v>
      </c>
      <c r="F747" s="66">
        <v>0</v>
      </c>
      <c r="G747" s="62">
        <v>0</v>
      </c>
      <c r="H747" s="61">
        <f t="shared" si="212"/>
        <v>0</v>
      </c>
      <c r="I747" s="62">
        <f t="shared" si="211"/>
        <v>0</v>
      </c>
      <c r="J747" s="63">
        <f t="shared" si="210"/>
        <v>0</v>
      </c>
      <c r="K747" s="46"/>
    </row>
    <row r="748" spans="1:11" s="36" customFormat="1" ht="28.5" x14ac:dyDescent="0.45">
      <c r="A748" s="106">
        <v>0</v>
      </c>
      <c r="B748" s="57">
        <v>44421</v>
      </c>
      <c r="C748" s="64" t="s">
        <v>386</v>
      </c>
      <c r="D748" s="59" t="s">
        <v>0</v>
      </c>
      <c r="E748" s="59">
        <v>0</v>
      </c>
      <c r="F748" s="66">
        <v>0</v>
      </c>
      <c r="G748" s="62">
        <v>0</v>
      </c>
      <c r="H748" s="61">
        <f t="shared" si="212"/>
        <v>0</v>
      </c>
      <c r="I748" s="62">
        <f t="shared" si="211"/>
        <v>0</v>
      </c>
      <c r="J748" s="63">
        <f t="shared" si="210"/>
        <v>0</v>
      </c>
      <c r="K748" s="46"/>
    </row>
    <row r="749" spans="1:11" s="36" customFormat="1" ht="28.5" x14ac:dyDescent="0.45">
      <c r="A749" s="106">
        <v>0</v>
      </c>
      <c r="B749" s="57" t="s">
        <v>396</v>
      </c>
      <c r="C749" s="58" t="s">
        <v>232</v>
      </c>
      <c r="D749" s="59" t="s">
        <v>0</v>
      </c>
      <c r="E749" s="59">
        <v>0</v>
      </c>
      <c r="F749" s="61">
        <v>125</v>
      </c>
      <c r="G749" s="62">
        <f>F749*E749</f>
        <v>0</v>
      </c>
      <c r="H749" s="61">
        <f t="shared" si="212"/>
        <v>0</v>
      </c>
      <c r="I749" s="62">
        <f t="shared" si="211"/>
        <v>0</v>
      </c>
      <c r="J749" s="63">
        <f t="shared" si="210"/>
        <v>0</v>
      </c>
      <c r="K749" s="46"/>
    </row>
    <row r="750" spans="1:11" s="36" customFormat="1" ht="28.5" x14ac:dyDescent="0.45">
      <c r="A750" s="106">
        <v>0</v>
      </c>
      <c r="B750" s="57">
        <v>44523</v>
      </c>
      <c r="C750" s="58" t="s">
        <v>473</v>
      </c>
      <c r="D750" s="59" t="s">
        <v>0</v>
      </c>
      <c r="E750" s="59">
        <v>0</v>
      </c>
      <c r="F750" s="61">
        <v>0</v>
      </c>
      <c r="G750" s="62">
        <v>0</v>
      </c>
      <c r="H750" s="61">
        <v>0</v>
      </c>
      <c r="I750" s="62">
        <f t="shared" si="211"/>
        <v>0</v>
      </c>
      <c r="J750" s="63">
        <f t="shared" si="210"/>
        <v>0</v>
      </c>
      <c r="K750" s="46"/>
    </row>
    <row r="751" spans="1:11" s="36" customFormat="1" ht="28.5" x14ac:dyDescent="0.45">
      <c r="A751" s="106">
        <v>0</v>
      </c>
      <c r="B751" s="57">
        <v>44580</v>
      </c>
      <c r="C751" s="58" t="s">
        <v>484</v>
      </c>
      <c r="D751" s="59" t="s">
        <v>0</v>
      </c>
      <c r="E751" s="59">
        <v>0</v>
      </c>
      <c r="F751" s="61">
        <v>135</v>
      </c>
      <c r="G751" s="62">
        <f t="shared" ref="G751:G766" si="213">F751*E751</f>
        <v>0</v>
      </c>
      <c r="H751" s="61">
        <f t="shared" ref="H751:H766" si="214">E751*F751*0.16</f>
        <v>0</v>
      </c>
      <c r="I751" s="62">
        <f t="shared" si="211"/>
        <v>0</v>
      </c>
      <c r="J751" s="63">
        <f t="shared" si="210"/>
        <v>0</v>
      </c>
      <c r="K751" s="46"/>
    </row>
    <row r="752" spans="1:11" s="36" customFormat="1" ht="28.5" x14ac:dyDescent="0.45">
      <c r="A752" s="106">
        <v>0</v>
      </c>
      <c r="B752" s="57">
        <v>44581</v>
      </c>
      <c r="C752" s="58" t="s">
        <v>458</v>
      </c>
      <c r="D752" s="59" t="s">
        <v>0</v>
      </c>
      <c r="E752" s="59">
        <v>0</v>
      </c>
      <c r="F752" s="61">
        <v>194</v>
      </c>
      <c r="G752" s="62">
        <f t="shared" si="213"/>
        <v>0</v>
      </c>
      <c r="H752" s="61">
        <f t="shared" si="214"/>
        <v>0</v>
      </c>
      <c r="I752" s="62">
        <f t="shared" si="211"/>
        <v>0</v>
      </c>
      <c r="J752" s="63">
        <f t="shared" si="210"/>
        <v>0</v>
      </c>
      <c r="K752" s="46"/>
    </row>
    <row r="753" spans="1:11" s="36" customFormat="1" ht="28.5" x14ac:dyDescent="0.45">
      <c r="A753" s="106">
        <v>0</v>
      </c>
      <c r="B753" s="57">
        <v>44582</v>
      </c>
      <c r="C753" s="58" t="s">
        <v>459</v>
      </c>
      <c r="D753" s="59" t="s">
        <v>0</v>
      </c>
      <c r="E753" s="59">
        <v>0</v>
      </c>
      <c r="F753" s="61">
        <v>210</v>
      </c>
      <c r="G753" s="62">
        <f t="shared" si="213"/>
        <v>0</v>
      </c>
      <c r="H753" s="61">
        <f t="shared" si="214"/>
        <v>0</v>
      </c>
      <c r="I753" s="62">
        <f t="shared" si="211"/>
        <v>0</v>
      </c>
      <c r="J753" s="63">
        <f t="shared" si="210"/>
        <v>0</v>
      </c>
      <c r="K753" s="46"/>
    </row>
    <row r="754" spans="1:11" s="36" customFormat="1" ht="28.5" x14ac:dyDescent="0.45">
      <c r="A754" s="106">
        <v>0</v>
      </c>
      <c r="B754" s="57">
        <v>44583</v>
      </c>
      <c r="C754" s="58" t="s">
        <v>460</v>
      </c>
      <c r="D754" s="59" t="s">
        <v>0</v>
      </c>
      <c r="E754" s="59">
        <v>0</v>
      </c>
      <c r="F754" s="61">
        <v>910</v>
      </c>
      <c r="G754" s="62">
        <f t="shared" si="213"/>
        <v>0</v>
      </c>
      <c r="H754" s="61">
        <f t="shared" si="214"/>
        <v>0</v>
      </c>
      <c r="I754" s="62">
        <f t="shared" si="211"/>
        <v>0</v>
      </c>
      <c r="J754" s="63">
        <f t="shared" si="210"/>
        <v>0</v>
      </c>
      <c r="K754" s="46"/>
    </row>
    <row r="755" spans="1:11" s="36" customFormat="1" ht="28.5" x14ac:dyDescent="0.45">
      <c r="A755" s="106">
        <v>0</v>
      </c>
      <c r="B755" s="57">
        <v>44584</v>
      </c>
      <c r="C755" s="58" t="s">
        <v>461</v>
      </c>
      <c r="D755" s="59" t="s">
        <v>0</v>
      </c>
      <c r="E755" s="59">
        <v>0</v>
      </c>
      <c r="F755" s="61">
        <v>170</v>
      </c>
      <c r="G755" s="62">
        <f t="shared" si="213"/>
        <v>0</v>
      </c>
      <c r="H755" s="61">
        <f t="shared" si="214"/>
        <v>0</v>
      </c>
      <c r="I755" s="62">
        <f t="shared" si="211"/>
        <v>0</v>
      </c>
      <c r="J755" s="63">
        <f t="shared" si="210"/>
        <v>0</v>
      </c>
      <c r="K755" s="46"/>
    </row>
    <row r="756" spans="1:11" s="36" customFormat="1" ht="28.5" x14ac:dyDescent="0.45">
      <c r="A756" s="106">
        <v>0</v>
      </c>
      <c r="B756" s="57">
        <v>44585</v>
      </c>
      <c r="C756" s="58" t="s">
        <v>462</v>
      </c>
      <c r="D756" s="59" t="s">
        <v>0</v>
      </c>
      <c r="E756" s="59">
        <v>101</v>
      </c>
      <c r="F756" s="61">
        <v>73</v>
      </c>
      <c r="G756" s="62">
        <f t="shared" si="213"/>
        <v>7373</v>
      </c>
      <c r="H756" s="61">
        <f t="shared" si="214"/>
        <v>1179.68</v>
      </c>
      <c r="I756" s="62">
        <f t="shared" si="211"/>
        <v>7373</v>
      </c>
      <c r="J756" s="63">
        <f t="shared" si="210"/>
        <v>8552.68</v>
      </c>
      <c r="K756" s="46"/>
    </row>
    <row r="757" spans="1:11" s="36" customFormat="1" ht="28.5" x14ac:dyDescent="0.45">
      <c r="A757" s="106">
        <v>0</v>
      </c>
      <c r="B757" s="57">
        <v>44880</v>
      </c>
      <c r="C757" s="58" t="s">
        <v>626</v>
      </c>
      <c r="D757" s="59" t="s">
        <v>0</v>
      </c>
      <c r="E757" s="59">
        <v>6</v>
      </c>
      <c r="F757" s="61">
        <v>135.1</v>
      </c>
      <c r="G757" s="62"/>
      <c r="H757" s="61"/>
      <c r="I757" s="62"/>
      <c r="J757" s="63"/>
      <c r="K757" s="46"/>
    </row>
    <row r="758" spans="1:11" s="36" customFormat="1" ht="28.5" x14ac:dyDescent="0.45">
      <c r="A758" s="106">
        <v>24</v>
      </c>
      <c r="B758" s="57">
        <v>44589</v>
      </c>
      <c r="C758" s="58" t="s">
        <v>466</v>
      </c>
      <c r="D758" s="59" t="s">
        <v>0</v>
      </c>
      <c r="E758" s="59">
        <v>0</v>
      </c>
      <c r="F758" s="61">
        <v>0</v>
      </c>
      <c r="G758" s="62">
        <f t="shared" si="213"/>
        <v>0</v>
      </c>
      <c r="H758" s="61">
        <f t="shared" si="214"/>
        <v>0</v>
      </c>
      <c r="I758" s="62">
        <f t="shared" si="211"/>
        <v>0</v>
      </c>
      <c r="J758" s="63">
        <f t="shared" si="210"/>
        <v>0</v>
      </c>
      <c r="K758" s="46"/>
    </row>
    <row r="759" spans="1:11" s="36" customFormat="1" ht="28.5" x14ac:dyDescent="0.45">
      <c r="A759" s="106">
        <v>0</v>
      </c>
      <c r="B759" s="57">
        <v>44590</v>
      </c>
      <c r="C759" s="58" t="s">
        <v>293</v>
      </c>
      <c r="D759" s="59" t="s">
        <v>0</v>
      </c>
      <c r="E759" s="59">
        <v>0</v>
      </c>
      <c r="F759" s="61">
        <v>326</v>
      </c>
      <c r="G759" s="62">
        <f t="shared" si="213"/>
        <v>0</v>
      </c>
      <c r="H759" s="61">
        <f t="shared" si="214"/>
        <v>0</v>
      </c>
      <c r="I759" s="62">
        <f t="shared" si="211"/>
        <v>0</v>
      </c>
      <c r="J759" s="63">
        <f t="shared" si="210"/>
        <v>0</v>
      </c>
      <c r="K759" s="46"/>
    </row>
    <row r="760" spans="1:11" s="36" customFormat="1" ht="28.5" x14ac:dyDescent="0.45">
      <c r="A760" s="106">
        <v>0</v>
      </c>
      <c r="B760" s="57">
        <v>44591</v>
      </c>
      <c r="C760" s="58" t="s">
        <v>468</v>
      </c>
      <c r="D760" s="59" t="s">
        <v>0</v>
      </c>
      <c r="E760" s="59">
        <v>0</v>
      </c>
      <c r="F760" s="61">
        <v>310</v>
      </c>
      <c r="G760" s="62">
        <f t="shared" si="213"/>
        <v>0</v>
      </c>
      <c r="H760" s="61">
        <f t="shared" si="214"/>
        <v>0</v>
      </c>
      <c r="I760" s="62">
        <f t="shared" si="211"/>
        <v>0</v>
      </c>
      <c r="J760" s="63">
        <f t="shared" si="210"/>
        <v>0</v>
      </c>
      <c r="K760" s="46"/>
    </row>
    <row r="761" spans="1:11" s="36" customFormat="1" ht="28.5" x14ac:dyDescent="0.45">
      <c r="A761" s="106">
        <v>0</v>
      </c>
      <c r="B761" s="57">
        <v>44592</v>
      </c>
      <c r="C761" s="58" t="s">
        <v>469</v>
      </c>
      <c r="D761" s="59" t="s">
        <v>0</v>
      </c>
      <c r="E761" s="59">
        <v>0</v>
      </c>
      <c r="F761" s="61">
        <v>328</v>
      </c>
      <c r="G761" s="62">
        <f t="shared" si="213"/>
        <v>0</v>
      </c>
      <c r="H761" s="61">
        <f t="shared" si="214"/>
        <v>0</v>
      </c>
      <c r="I761" s="62">
        <f t="shared" si="211"/>
        <v>0</v>
      </c>
      <c r="J761" s="63">
        <f t="shared" si="210"/>
        <v>0</v>
      </c>
      <c r="K761" s="46"/>
    </row>
    <row r="762" spans="1:11" s="36" customFormat="1" ht="28.5" x14ac:dyDescent="0.45">
      <c r="A762" s="106">
        <v>0</v>
      </c>
      <c r="B762" s="57">
        <v>44593</v>
      </c>
      <c r="C762" s="58" t="s">
        <v>670</v>
      </c>
      <c r="D762" s="59" t="s">
        <v>0</v>
      </c>
      <c r="E762" s="59">
        <v>14</v>
      </c>
      <c r="F762" s="61">
        <v>228</v>
      </c>
      <c r="G762" s="62">
        <f t="shared" si="213"/>
        <v>3192</v>
      </c>
      <c r="H762" s="61">
        <f t="shared" si="214"/>
        <v>510.72</v>
      </c>
      <c r="I762" s="62">
        <f t="shared" si="211"/>
        <v>3192</v>
      </c>
      <c r="J762" s="63">
        <f t="shared" si="210"/>
        <v>3702.7200000000003</v>
      </c>
      <c r="K762" s="46"/>
    </row>
    <row r="763" spans="1:11" s="36" customFormat="1" ht="28.5" x14ac:dyDescent="0.45">
      <c r="A763" s="106">
        <v>0</v>
      </c>
      <c r="B763" s="57">
        <v>44594</v>
      </c>
      <c r="C763" s="58" t="s">
        <v>675</v>
      </c>
      <c r="D763" s="59" t="s">
        <v>0</v>
      </c>
      <c r="E763" s="59">
        <v>0</v>
      </c>
      <c r="F763" s="61">
        <v>2995</v>
      </c>
      <c r="G763" s="62">
        <f t="shared" si="213"/>
        <v>0</v>
      </c>
      <c r="H763" s="61">
        <f t="shared" si="214"/>
        <v>0</v>
      </c>
      <c r="I763" s="62">
        <f t="shared" si="211"/>
        <v>0</v>
      </c>
      <c r="J763" s="63">
        <f t="shared" si="210"/>
        <v>0</v>
      </c>
      <c r="K763" s="46"/>
    </row>
    <row r="764" spans="1:11" s="36" customFormat="1" ht="28.5" x14ac:dyDescent="0.45">
      <c r="A764" s="106">
        <v>0</v>
      </c>
      <c r="B764" s="57">
        <v>44595</v>
      </c>
      <c r="C764" s="58" t="s">
        <v>472</v>
      </c>
      <c r="D764" s="59" t="s">
        <v>0</v>
      </c>
      <c r="E764" s="59">
        <v>0</v>
      </c>
      <c r="F764" s="61">
        <v>42</v>
      </c>
      <c r="G764" s="62">
        <f t="shared" si="213"/>
        <v>0</v>
      </c>
      <c r="H764" s="61">
        <f t="shared" si="214"/>
        <v>0</v>
      </c>
      <c r="I764" s="62">
        <f t="shared" si="211"/>
        <v>0</v>
      </c>
      <c r="J764" s="63">
        <f t="shared" si="210"/>
        <v>0</v>
      </c>
      <c r="K764" s="46"/>
    </row>
    <row r="765" spans="1:11" s="36" customFormat="1" ht="28.5" x14ac:dyDescent="0.45">
      <c r="A765" s="106">
        <v>0</v>
      </c>
      <c r="B765" s="57">
        <v>44596</v>
      </c>
      <c r="C765" s="58" t="s">
        <v>435</v>
      </c>
      <c r="D765" s="59" t="s">
        <v>0</v>
      </c>
      <c r="E765" s="59">
        <v>0</v>
      </c>
      <c r="F765" s="61">
        <v>56</v>
      </c>
      <c r="G765" s="62">
        <f t="shared" si="213"/>
        <v>0</v>
      </c>
      <c r="H765" s="61">
        <f t="shared" si="214"/>
        <v>0</v>
      </c>
      <c r="I765" s="62">
        <f t="shared" si="211"/>
        <v>0</v>
      </c>
      <c r="J765" s="63">
        <f t="shared" si="210"/>
        <v>0</v>
      </c>
      <c r="K765" s="46"/>
    </row>
    <row r="766" spans="1:11" s="36" customFormat="1" ht="28.5" x14ac:dyDescent="0.45">
      <c r="A766" s="106">
        <v>0</v>
      </c>
      <c r="B766" s="57">
        <v>44597</v>
      </c>
      <c r="C766" s="58" t="s">
        <v>436</v>
      </c>
      <c r="D766" s="59" t="s">
        <v>0</v>
      </c>
      <c r="E766" s="59">
        <v>0</v>
      </c>
      <c r="F766" s="61">
        <v>65</v>
      </c>
      <c r="G766" s="62">
        <f t="shared" si="213"/>
        <v>0</v>
      </c>
      <c r="H766" s="61">
        <f t="shared" si="214"/>
        <v>0</v>
      </c>
      <c r="I766" s="62">
        <f t="shared" si="211"/>
        <v>0</v>
      </c>
      <c r="J766" s="63">
        <f t="shared" si="210"/>
        <v>0</v>
      </c>
      <c r="K766" s="46"/>
    </row>
    <row r="767" spans="1:11" s="36" customFormat="1" ht="28.5" x14ac:dyDescent="0.45">
      <c r="A767" s="106">
        <v>0</v>
      </c>
      <c r="B767" s="57">
        <v>44598</v>
      </c>
      <c r="C767" s="58" t="s">
        <v>537</v>
      </c>
      <c r="D767" s="59" t="s">
        <v>0</v>
      </c>
      <c r="E767" s="59">
        <v>0</v>
      </c>
      <c r="F767" s="61">
        <v>0</v>
      </c>
      <c r="G767" s="62">
        <v>0</v>
      </c>
      <c r="H767" s="61">
        <v>0</v>
      </c>
      <c r="I767" s="62">
        <f t="shared" si="211"/>
        <v>0</v>
      </c>
      <c r="J767" s="63">
        <f t="shared" si="210"/>
        <v>0</v>
      </c>
      <c r="K767" s="46"/>
    </row>
    <row r="768" spans="1:11" s="36" customFormat="1" ht="46.5" customHeight="1" x14ac:dyDescent="0.45">
      <c r="A768" s="106">
        <v>0</v>
      </c>
      <c r="B768" s="57">
        <v>44700</v>
      </c>
      <c r="C768" s="58" t="s">
        <v>540</v>
      </c>
      <c r="D768" s="59" t="s">
        <v>0</v>
      </c>
      <c r="E768" s="59">
        <v>0</v>
      </c>
      <c r="F768" s="61">
        <v>0</v>
      </c>
      <c r="G768" s="62">
        <v>0</v>
      </c>
      <c r="H768" s="61">
        <v>0</v>
      </c>
      <c r="I768" s="62">
        <f t="shared" si="211"/>
        <v>0</v>
      </c>
      <c r="J768" s="63">
        <f t="shared" si="210"/>
        <v>0</v>
      </c>
      <c r="K768" s="46"/>
    </row>
    <row r="769" spans="1:11" s="36" customFormat="1" ht="28.5" x14ac:dyDescent="0.45">
      <c r="A769" s="106">
        <v>0</v>
      </c>
      <c r="B769" s="57">
        <v>44700</v>
      </c>
      <c r="C769" s="58" t="s">
        <v>539</v>
      </c>
      <c r="D769" s="59" t="s">
        <v>163</v>
      </c>
      <c r="E769" s="59">
        <v>0</v>
      </c>
      <c r="F769" s="61">
        <v>0</v>
      </c>
      <c r="G769" s="62">
        <v>0</v>
      </c>
      <c r="H769" s="61">
        <v>0</v>
      </c>
      <c r="I769" s="62">
        <f t="shared" si="211"/>
        <v>0</v>
      </c>
      <c r="J769" s="63">
        <f t="shared" si="210"/>
        <v>0</v>
      </c>
      <c r="K769" s="46"/>
    </row>
    <row r="770" spans="1:11" s="36" customFormat="1" ht="28.5" x14ac:dyDescent="0.45">
      <c r="A770" s="106">
        <v>0</v>
      </c>
      <c r="B770" s="57">
        <v>44599</v>
      </c>
      <c r="C770" s="58" t="s">
        <v>485</v>
      </c>
      <c r="D770" s="59" t="s">
        <v>0</v>
      </c>
      <c r="E770" s="59">
        <v>0</v>
      </c>
      <c r="F770" s="61">
        <v>32410</v>
      </c>
      <c r="G770" s="62">
        <v>0</v>
      </c>
      <c r="H770" s="61">
        <v>0</v>
      </c>
      <c r="I770" s="62">
        <f t="shared" si="211"/>
        <v>0</v>
      </c>
      <c r="J770" s="63">
        <f t="shared" si="210"/>
        <v>0</v>
      </c>
      <c r="K770" s="46"/>
    </row>
    <row r="771" spans="1:11" s="36" customFormat="1" ht="28.5" x14ac:dyDescent="0.45">
      <c r="A771" s="106">
        <v>0</v>
      </c>
      <c r="B771" s="57">
        <v>44700</v>
      </c>
      <c r="C771" s="58" t="s">
        <v>536</v>
      </c>
      <c r="D771" s="59" t="s">
        <v>0</v>
      </c>
      <c r="E771" s="59">
        <v>0</v>
      </c>
      <c r="F771" s="61">
        <v>0</v>
      </c>
      <c r="G771" s="62">
        <v>0</v>
      </c>
      <c r="H771" s="61">
        <v>0</v>
      </c>
      <c r="I771" s="62">
        <f t="shared" si="211"/>
        <v>0</v>
      </c>
      <c r="J771" s="63">
        <f t="shared" si="210"/>
        <v>0</v>
      </c>
      <c r="K771" s="46"/>
    </row>
    <row r="772" spans="1:11" s="36" customFormat="1" ht="28.5" x14ac:dyDescent="0.45">
      <c r="A772" s="106">
        <v>0</v>
      </c>
      <c r="B772" s="57">
        <v>44600</v>
      </c>
      <c r="C772" s="58" t="s">
        <v>547</v>
      </c>
      <c r="D772" s="59" t="s">
        <v>0</v>
      </c>
      <c r="E772" s="59">
        <v>0</v>
      </c>
      <c r="F772" s="61">
        <v>0</v>
      </c>
      <c r="G772" s="62">
        <v>0</v>
      </c>
      <c r="H772" s="61">
        <v>0</v>
      </c>
      <c r="I772" s="62">
        <f t="shared" si="211"/>
        <v>0</v>
      </c>
      <c r="J772" s="63">
        <f t="shared" si="210"/>
        <v>0</v>
      </c>
      <c r="K772" s="46"/>
    </row>
    <row r="773" spans="1:11" s="36" customFormat="1" ht="28.5" x14ac:dyDescent="0.45">
      <c r="A773" s="106">
        <v>0</v>
      </c>
      <c r="B773" s="57">
        <v>44601</v>
      </c>
      <c r="C773" s="58" t="s">
        <v>486</v>
      </c>
      <c r="D773" s="133" t="s">
        <v>0</v>
      </c>
      <c r="E773" s="59">
        <v>0</v>
      </c>
      <c r="F773" s="61">
        <v>0</v>
      </c>
      <c r="G773" s="62">
        <v>0</v>
      </c>
      <c r="H773" s="61">
        <v>0</v>
      </c>
      <c r="I773" s="62">
        <f t="shared" si="211"/>
        <v>0</v>
      </c>
      <c r="J773" s="63">
        <f t="shared" si="210"/>
        <v>0</v>
      </c>
      <c r="K773" s="46"/>
    </row>
    <row r="774" spans="1:11" s="36" customFormat="1" ht="28.5" x14ac:dyDescent="0.45">
      <c r="A774" s="106">
        <v>0</v>
      </c>
      <c r="B774" s="80"/>
      <c r="C774" s="80"/>
      <c r="D774" s="81"/>
      <c r="E774" s="80"/>
      <c r="F774" s="82"/>
      <c r="G774" s="82"/>
      <c r="H774" s="83">
        <f>SUM(H12:H773)</f>
        <v>337086.53600000002</v>
      </c>
      <c r="I774" s="84">
        <f>SUM(I12:I773)</f>
        <v>2054599.7100000002</v>
      </c>
      <c r="J774" s="63">
        <f t="shared" si="210"/>
        <v>2391686.2460000003</v>
      </c>
      <c r="K774" s="46"/>
    </row>
    <row r="775" spans="1:11" ht="28.5" x14ac:dyDescent="0.45">
      <c r="A775" s="113"/>
      <c r="B775" s="85"/>
      <c r="C775" s="85"/>
      <c r="D775" s="48"/>
      <c r="E775" s="85"/>
      <c r="F775" s="86"/>
      <c r="G775" s="86"/>
      <c r="H775" s="86"/>
      <c r="I775" s="87"/>
      <c r="J775" s="46"/>
      <c r="K775" s="46"/>
    </row>
    <row r="776" spans="1:11" ht="28.5" x14ac:dyDescent="0.45">
      <c r="A776" s="114"/>
      <c r="B776" s="88"/>
      <c r="C776" s="47"/>
      <c r="D776" s="48"/>
      <c r="E776" s="48"/>
      <c r="F776" s="52"/>
      <c r="G776" s="89" t="s">
        <v>500</v>
      </c>
      <c r="H776" s="89">
        <f>I774</f>
        <v>2054599.7100000002</v>
      </c>
      <c r="I776" s="90"/>
      <c r="J776" s="46"/>
      <c r="K776" s="46"/>
    </row>
    <row r="777" spans="1:11" ht="28.5" x14ac:dyDescent="0.45">
      <c r="A777" s="115"/>
      <c r="B777" s="46"/>
      <c r="C777" s="47"/>
      <c r="D777" s="48"/>
      <c r="E777" s="48"/>
      <c r="F777" s="52"/>
      <c r="G777" s="89" t="s">
        <v>501</v>
      </c>
      <c r="H777" s="89">
        <f>H774</f>
        <v>337086.53600000002</v>
      </c>
      <c r="I777" s="48"/>
      <c r="J777" s="46"/>
      <c r="K777" s="46"/>
    </row>
    <row r="778" spans="1:11" ht="28.5" x14ac:dyDescent="0.45">
      <c r="A778" s="108"/>
      <c r="B778" s="46"/>
      <c r="C778" s="47"/>
      <c r="D778" s="48"/>
      <c r="E778" s="48"/>
      <c r="F778" s="52"/>
      <c r="G778" s="91" t="s">
        <v>185</v>
      </c>
      <c r="H778" s="91">
        <f>H776+H777</f>
        <v>2391686.2460000003</v>
      </c>
      <c r="I778" s="48"/>
      <c r="J778" s="119"/>
      <c r="K778" s="46"/>
    </row>
    <row r="779" spans="1:11" s="36" customFormat="1" ht="28.5" x14ac:dyDescent="0.45">
      <c r="A779" s="108"/>
      <c r="B779" s="46"/>
      <c r="C779" s="47"/>
      <c r="D779" s="48"/>
      <c r="E779" s="48"/>
      <c r="F779" s="52"/>
      <c r="G779" s="92"/>
      <c r="H779" s="92"/>
      <c r="I779" s="48"/>
      <c r="J779" s="119"/>
      <c r="K779" s="46"/>
    </row>
    <row r="780" spans="1:11" s="36" customFormat="1" ht="28.5" x14ac:dyDescent="0.45">
      <c r="A780" s="108"/>
      <c r="B780" s="46"/>
      <c r="C780" s="47"/>
      <c r="D780" s="48"/>
      <c r="E780" s="48"/>
      <c r="F780" s="52"/>
      <c r="G780" s="92"/>
      <c r="H780" s="92"/>
      <c r="I780" s="48"/>
      <c r="J780" s="46"/>
      <c r="K780" s="46"/>
    </row>
    <row r="781" spans="1:11" ht="28.5" x14ac:dyDescent="0.45">
      <c r="A781" s="108"/>
      <c r="B781" s="46"/>
      <c r="C781" s="90"/>
      <c r="D781" s="48"/>
      <c r="E781" s="48"/>
      <c r="F781" s="48"/>
      <c r="G781" s="48"/>
      <c r="H781" s="48"/>
      <c r="I781" s="105"/>
      <c r="J781" s="46"/>
      <c r="K781" s="46"/>
    </row>
    <row r="782" spans="1:11" ht="28.5" x14ac:dyDescent="0.45">
      <c r="A782" s="108"/>
      <c r="B782" s="46"/>
      <c r="C782" s="47"/>
      <c r="D782" s="48"/>
      <c r="E782" s="48"/>
      <c r="F782" s="48"/>
      <c r="G782" s="48"/>
      <c r="H782" s="48"/>
      <c r="I782" s="48"/>
      <c r="J782" s="46"/>
      <c r="K782" s="46"/>
    </row>
    <row r="783" spans="1:11" ht="28.5" x14ac:dyDescent="0.45">
      <c r="A783" s="108"/>
      <c r="B783" s="45"/>
      <c r="C783" s="47"/>
      <c r="D783" s="48"/>
      <c r="E783" s="48"/>
      <c r="F783" s="48"/>
      <c r="G783" s="48"/>
      <c r="H783" s="90"/>
      <c r="I783" s="48"/>
      <c r="J783" s="46"/>
      <c r="K783" s="46"/>
    </row>
    <row r="784" spans="1:11" ht="28.5" x14ac:dyDescent="0.45">
      <c r="A784" s="108"/>
      <c r="B784" s="45"/>
      <c r="C784" s="47"/>
      <c r="D784" s="94"/>
      <c r="E784" s="48"/>
      <c r="F784" s="48"/>
      <c r="G784" s="48"/>
      <c r="H784" s="49"/>
      <c r="I784" s="48"/>
      <c r="J784" s="46"/>
      <c r="K784" s="46"/>
    </row>
    <row r="785" spans="1:11" s="36" customFormat="1" ht="28.5" x14ac:dyDescent="0.45">
      <c r="A785" s="108"/>
      <c r="B785" s="45"/>
      <c r="C785" s="93" t="s">
        <v>508</v>
      </c>
      <c r="D785" s="95"/>
      <c r="E785" s="48"/>
      <c r="F785" s="153" t="s">
        <v>712</v>
      </c>
      <c r="G785" s="153"/>
      <c r="H785" s="49"/>
      <c r="I785" s="48"/>
      <c r="J785" s="46"/>
      <c r="K785" s="46"/>
    </row>
    <row r="786" spans="1:11" s="36" customFormat="1" ht="28.5" x14ac:dyDescent="0.45">
      <c r="A786" s="108"/>
      <c r="B786" s="45"/>
      <c r="C786" s="49" t="s">
        <v>507</v>
      </c>
      <c r="D786" s="95"/>
      <c r="E786" s="48"/>
      <c r="F786" s="151" t="s">
        <v>506</v>
      </c>
      <c r="G786" s="151"/>
      <c r="H786" s="49"/>
      <c r="I786" s="48"/>
      <c r="J786" s="46"/>
      <c r="K786" s="46"/>
    </row>
    <row r="787" spans="1:11" s="36" customFormat="1" ht="28.5" x14ac:dyDescent="0.45">
      <c r="A787" s="108"/>
      <c r="B787" s="45"/>
      <c r="C787" s="49"/>
      <c r="D787" s="95"/>
      <c r="E787" s="48"/>
      <c r="F787" s="49"/>
      <c r="G787" s="49"/>
      <c r="H787" s="49"/>
      <c r="I787" s="48"/>
      <c r="J787" s="46"/>
      <c r="K787" s="46"/>
    </row>
    <row r="788" spans="1:11" s="36" customFormat="1" ht="28.5" x14ac:dyDescent="0.45">
      <c r="A788" s="108"/>
      <c r="B788" s="45"/>
      <c r="C788" s="49"/>
      <c r="D788" s="44"/>
      <c r="E788" s="48"/>
      <c r="F788" s="49"/>
      <c r="G788" s="49"/>
      <c r="H788" s="49"/>
      <c r="I788" s="48"/>
      <c r="J788" s="46"/>
      <c r="K788" s="46"/>
    </row>
    <row r="789" spans="1:11" s="36" customFormat="1" ht="28.5" x14ac:dyDescent="0.35">
      <c r="A789" s="108"/>
      <c r="B789" s="32"/>
      <c r="C789" s="39"/>
      <c r="D789" s="41"/>
      <c r="E789" s="41"/>
      <c r="F789" s="42"/>
      <c r="G789" s="42"/>
      <c r="H789" s="38"/>
      <c r="I789" s="33"/>
    </row>
    <row r="790" spans="1:11" ht="23.25" x14ac:dyDescent="0.35">
      <c r="C790" s="43"/>
      <c r="E790" s="41"/>
      <c r="F790" s="41"/>
      <c r="G790" s="41"/>
    </row>
    <row r="791" spans="1:11" ht="15.75" x14ac:dyDescent="0.25">
      <c r="A791" s="116"/>
    </row>
    <row r="819" spans="2:2" x14ac:dyDescent="0.25">
      <c r="B819" s="2"/>
    </row>
    <row r="820" spans="2:2" x14ac:dyDescent="0.25">
      <c r="B820" s="2"/>
    </row>
    <row r="821" spans="2:2" ht="15.75" x14ac:dyDescent="0.25">
      <c r="B821" s="37"/>
    </row>
  </sheetData>
  <sortState ref="C5:C415">
    <sortCondition ref="C8"/>
  </sortState>
  <mergeCells count="5">
    <mergeCell ref="F786:G786"/>
    <mergeCell ref="H8:I8"/>
    <mergeCell ref="F785:G785"/>
    <mergeCell ref="B8:C8"/>
    <mergeCell ref="B9:E9"/>
  </mergeCells>
  <dataValidations count="1">
    <dataValidation type="list" allowBlank="1" showInputMessage="1" showErrorMessage="1" sqref="D429:D499 D738:D748 D218:D426 D12:D208">
      <formula1>UCRP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workbookViewId="0">
      <selection activeCell="D13" sqref="D13"/>
    </sheetView>
  </sheetViews>
  <sheetFormatPr baseColWidth="10" defaultRowHeight="15" x14ac:dyDescent="0.25"/>
  <cols>
    <col min="1" max="1" width="24.42578125" customWidth="1"/>
    <col min="2" max="2" width="59.140625" customWidth="1"/>
    <col min="3" max="3" width="20.5703125" customWidth="1"/>
    <col min="4" max="4" width="28.7109375" customWidth="1"/>
    <col min="5" max="5" width="14.140625" customWidth="1"/>
    <col min="7" max="7" width="13" customWidth="1"/>
    <col min="8" max="8" width="15.71093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ht="20.25" customHeight="1" x14ac:dyDescent="0.25">
      <c r="A2" s="157"/>
      <c r="B2" s="158"/>
      <c r="C2" s="158"/>
      <c r="D2" s="3"/>
      <c r="E2" s="3"/>
      <c r="F2" s="3"/>
      <c r="G2" s="3"/>
      <c r="H2" s="3"/>
    </row>
    <row r="3" spans="1:8" ht="18.75" customHeight="1" x14ac:dyDescent="0.25">
      <c r="A3" s="159" t="s">
        <v>50</v>
      </c>
      <c r="B3" s="160"/>
      <c r="C3" s="160"/>
      <c r="D3" s="4"/>
      <c r="E3" s="4"/>
      <c r="F3" s="4"/>
      <c r="G3" s="4"/>
      <c r="H3" s="4"/>
    </row>
    <row r="4" spans="1:8" ht="18.75" customHeight="1" x14ac:dyDescent="0.25">
      <c r="A4" s="5"/>
      <c r="B4" s="6" t="s">
        <v>51</v>
      </c>
      <c r="C4" s="7"/>
      <c r="D4" s="4"/>
      <c r="E4" s="4"/>
      <c r="F4" s="4"/>
      <c r="G4" s="4"/>
      <c r="H4" s="4"/>
    </row>
    <row r="5" spans="1:8" ht="19.5" customHeight="1" x14ac:dyDescent="0.25">
      <c r="A5" s="161" t="s">
        <v>52</v>
      </c>
      <c r="B5" s="158"/>
      <c r="C5" s="158"/>
      <c r="D5" s="8"/>
      <c r="E5" s="8"/>
      <c r="F5" s="8"/>
      <c r="G5" s="8"/>
      <c r="H5" s="8"/>
    </row>
    <row r="6" spans="1:8" ht="15.75" customHeight="1" thickBot="1" x14ac:dyDescent="0.3">
      <c r="A6" s="162">
        <v>41394</v>
      </c>
      <c r="B6" s="163"/>
      <c r="C6" s="163"/>
      <c r="D6" s="3"/>
      <c r="E6" s="3"/>
      <c r="F6" s="3"/>
      <c r="G6" s="3"/>
      <c r="H6" s="3"/>
    </row>
    <row r="7" spans="1:8" ht="33" customHeight="1" thickBot="1" x14ac:dyDescent="0.3">
      <c r="A7" s="9"/>
      <c r="B7" s="9"/>
      <c r="C7" s="9" t="s">
        <v>53</v>
      </c>
    </row>
    <row r="8" spans="1:8" ht="33" customHeight="1" thickBot="1" x14ac:dyDescent="0.3">
      <c r="A8" s="10" t="s">
        <v>101</v>
      </c>
      <c r="B8" s="11" t="s">
        <v>54</v>
      </c>
      <c r="C8" s="12" t="s">
        <v>102</v>
      </c>
    </row>
    <row r="9" spans="1:8" ht="33" customHeight="1" thickBot="1" x14ac:dyDescent="0.3">
      <c r="A9" s="10" t="s">
        <v>101</v>
      </c>
      <c r="B9" s="11" t="s">
        <v>55</v>
      </c>
      <c r="C9" s="12" t="s">
        <v>56</v>
      </c>
    </row>
    <row r="10" spans="1:8" ht="23.1" customHeight="1" thickBot="1" x14ac:dyDescent="0.3">
      <c r="A10" s="13" t="s">
        <v>57</v>
      </c>
      <c r="B10" s="14" t="s">
        <v>58</v>
      </c>
      <c r="C10" s="15" t="s">
        <v>59</v>
      </c>
    </row>
    <row r="11" spans="1:8" ht="23.1" customHeight="1" thickTop="1" thickBot="1" x14ac:dyDescent="0.3">
      <c r="A11" s="13" t="s">
        <v>57</v>
      </c>
      <c r="B11" s="14" t="s">
        <v>60</v>
      </c>
      <c r="C11" s="15" t="s">
        <v>61</v>
      </c>
    </row>
    <row r="12" spans="1:8" ht="23.1" customHeight="1" thickTop="1" thickBot="1" x14ac:dyDescent="0.3">
      <c r="A12" s="13" t="s">
        <v>62</v>
      </c>
      <c r="B12" s="14" t="s">
        <v>63</v>
      </c>
      <c r="C12" s="16">
        <v>6</v>
      </c>
    </row>
    <row r="13" spans="1:8" ht="23.1" customHeight="1" thickTop="1" thickBot="1" x14ac:dyDescent="0.3">
      <c r="A13" s="13" t="s">
        <v>62</v>
      </c>
      <c r="B13" s="14" t="s">
        <v>64</v>
      </c>
      <c r="C13" s="16">
        <v>4</v>
      </c>
    </row>
    <row r="14" spans="1:8" ht="23.1" customHeight="1" thickTop="1" thickBot="1" x14ac:dyDescent="0.3">
      <c r="A14" s="13" t="s">
        <v>62</v>
      </c>
      <c r="B14" s="14" t="s">
        <v>65</v>
      </c>
      <c r="C14" s="16">
        <v>2</v>
      </c>
    </row>
    <row r="15" spans="1:8" ht="23.1" customHeight="1" thickTop="1" thickBot="1" x14ac:dyDescent="0.3">
      <c r="A15" s="13" t="s">
        <v>62</v>
      </c>
      <c r="B15" s="14" t="s">
        <v>66</v>
      </c>
      <c r="C15" s="16">
        <v>5</v>
      </c>
    </row>
    <row r="16" spans="1:8" ht="23.1" customHeight="1" thickTop="1" thickBot="1" x14ac:dyDescent="0.3">
      <c r="A16" s="13" t="s">
        <v>62</v>
      </c>
      <c r="B16" s="14" t="s">
        <v>67</v>
      </c>
      <c r="C16" s="17">
        <v>1</v>
      </c>
    </row>
    <row r="17" spans="1:6" ht="19.5" thickTop="1" thickBot="1" x14ac:dyDescent="0.3">
      <c r="A17" s="18" t="s">
        <v>62</v>
      </c>
      <c r="B17" s="14" t="s">
        <v>68</v>
      </c>
      <c r="C17" s="17">
        <v>5</v>
      </c>
    </row>
    <row r="18" spans="1:6" ht="19.5" thickTop="1" thickBot="1" x14ac:dyDescent="0.3">
      <c r="A18" s="19" t="s">
        <v>69</v>
      </c>
      <c r="B18" s="14" t="s">
        <v>70</v>
      </c>
      <c r="C18" s="20" t="s">
        <v>71</v>
      </c>
      <c r="E18" s="21"/>
      <c r="F18" s="21"/>
    </row>
    <row r="19" spans="1:6" ht="19.5" thickTop="1" thickBot="1" x14ac:dyDescent="0.3">
      <c r="A19" s="19" t="s">
        <v>69</v>
      </c>
      <c r="B19" s="22" t="s">
        <v>72</v>
      </c>
      <c r="C19" s="20" t="s">
        <v>73</v>
      </c>
      <c r="E19" s="21"/>
      <c r="F19" s="21"/>
    </row>
    <row r="20" spans="1:6" ht="19.5" thickTop="1" thickBot="1" x14ac:dyDescent="0.3">
      <c r="A20" s="19" t="s">
        <v>69</v>
      </c>
      <c r="B20" s="22" t="s">
        <v>74</v>
      </c>
      <c r="C20" s="20" t="s">
        <v>75</v>
      </c>
      <c r="E20" s="21"/>
      <c r="F20" s="21"/>
    </row>
    <row r="21" spans="1:6" ht="19.5" thickTop="1" thickBot="1" x14ac:dyDescent="0.3">
      <c r="A21" s="19" t="s">
        <v>69</v>
      </c>
      <c r="B21" s="22" t="s">
        <v>76</v>
      </c>
      <c r="C21" s="20" t="s">
        <v>77</v>
      </c>
      <c r="E21" s="21"/>
      <c r="F21" s="21"/>
    </row>
    <row r="22" spans="1:6" ht="19.5" thickTop="1" thickBot="1" x14ac:dyDescent="0.3">
      <c r="A22" s="19" t="s">
        <v>69</v>
      </c>
      <c r="B22" s="22" t="s">
        <v>78</v>
      </c>
      <c r="C22" s="20" t="s">
        <v>79</v>
      </c>
      <c r="E22" s="21"/>
      <c r="F22" s="21"/>
    </row>
    <row r="23" spans="1:6" ht="19.5" thickTop="1" thickBot="1" x14ac:dyDescent="0.3">
      <c r="A23" s="19" t="s">
        <v>69</v>
      </c>
      <c r="B23" s="22" t="s">
        <v>80</v>
      </c>
      <c r="C23" s="20" t="s">
        <v>81</v>
      </c>
      <c r="E23" s="21"/>
      <c r="F23" s="21"/>
    </row>
    <row r="24" spans="1:6" ht="19.5" thickTop="1" thickBot="1" x14ac:dyDescent="0.3">
      <c r="A24" s="19" t="s">
        <v>82</v>
      </c>
      <c r="B24" s="23" t="s">
        <v>83</v>
      </c>
      <c r="C24" s="24" t="s">
        <v>84</v>
      </c>
      <c r="E24" s="21"/>
      <c r="F24" s="21"/>
    </row>
    <row r="25" spans="1:6" ht="19.5" thickTop="1" thickBot="1" x14ac:dyDescent="0.3">
      <c r="A25" s="19" t="s">
        <v>82</v>
      </c>
      <c r="B25" s="25" t="s">
        <v>85</v>
      </c>
      <c r="C25" s="20" t="s">
        <v>86</v>
      </c>
      <c r="E25" s="21"/>
      <c r="F25" s="21"/>
    </row>
    <row r="26" spans="1:6" ht="19.5" thickTop="1" thickBot="1" x14ac:dyDescent="0.3">
      <c r="A26" s="19" t="s">
        <v>87</v>
      </c>
      <c r="B26" s="25" t="s">
        <v>88</v>
      </c>
      <c r="C26" s="20" t="s">
        <v>89</v>
      </c>
      <c r="E26" s="21"/>
      <c r="F26" s="21"/>
    </row>
    <row r="27" spans="1:6" ht="19.5" thickTop="1" thickBot="1" x14ac:dyDescent="0.3">
      <c r="A27" s="19" t="s">
        <v>87</v>
      </c>
      <c r="B27" s="25" t="s">
        <v>90</v>
      </c>
      <c r="C27" s="20" t="s">
        <v>91</v>
      </c>
      <c r="E27" s="21"/>
      <c r="F27" s="21"/>
    </row>
    <row r="28" spans="1:6" ht="19.5" thickTop="1" thickBot="1" x14ac:dyDescent="0.3">
      <c r="A28" s="19" t="s">
        <v>87</v>
      </c>
      <c r="B28" s="26" t="s">
        <v>92</v>
      </c>
      <c r="C28" s="20" t="s">
        <v>93</v>
      </c>
      <c r="E28" s="21"/>
      <c r="F28" s="21"/>
    </row>
    <row r="29" spans="1:6" ht="17.25" thickTop="1" thickBot="1" x14ac:dyDescent="0.3">
      <c r="A29" s="27" t="s">
        <v>82</v>
      </c>
      <c r="B29" s="28" t="s">
        <v>94</v>
      </c>
      <c r="C29" s="27">
        <v>8</v>
      </c>
      <c r="E29" s="21"/>
      <c r="F29" s="21"/>
    </row>
    <row r="30" spans="1:6" ht="19.5" thickTop="1" thickBot="1" x14ac:dyDescent="0.3">
      <c r="A30" s="19" t="s">
        <v>82</v>
      </c>
      <c r="B30" s="26" t="s">
        <v>95</v>
      </c>
      <c r="C30" s="20">
        <v>4</v>
      </c>
      <c r="E30" s="21"/>
      <c r="F30" s="21"/>
    </row>
    <row r="31" spans="1:6" ht="19.5" thickTop="1" thickBot="1" x14ac:dyDescent="0.3">
      <c r="A31" s="19" t="s">
        <v>96</v>
      </c>
      <c r="B31" s="26" t="s">
        <v>97</v>
      </c>
      <c r="C31" s="20">
        <v>8</v>
      </c>
      <c r="E31" s="21"/>
      <c r="F31" s="21"/>
    </row>
    <row r="32" spans="1:6" ht="19.5" thickTop="1" thickBot="1" x14ac:dyDescent="0.3">
      <c r="A32" s="19" t="s">
        <v>96</v>
      </c>
      <c r="B32" s="26" t="s">
        <v>98</v>
      </c>
      <c r="C32" s="20">
        <v>1</v>
      </c>
      <c r="E32" s="21"/>
      <c r="F32" s="21"/>
    </row>
    <row r="33" spans="1:6" ht="19.5" thickTop="1" thickBot="1" x14ac:dyDescent="0.3">
      <c r="A33" s="19" t="s">
        <v>96</v>
      </c>
      <c r="B33" s="26" t="s">
        <v>99</v>
      </c>
      <c r="C33" s="20">
        <v>5</v>
      </c>
      <c r="E33" s="21"/>
      <c r="F33" s="21"/>
    </row>
    <row r="34" spans="1:6" ht="18.75" thickTop="1" x14ac:dyDescent="0.25">
      <c r="A34" s="19" t="s">
        <v>96</v>
      </c>
      <c r="B34" s="26" t="s">
        <v>100</v>
      </c>
      <c r="C34" s="20">
        <v>6</v>
      </c>
      <c r="E34" s="21"/>
      <c r="F34" s="21"/>
    </row>
    <row r="35" spans="1:6" ht="18" x14ac:dyDescent="0.25">
      <c r="A35" s="29"/>
      <c r="B35" s="29"/>
      <c r="C35" s="30"/>
      <c r="E35" s="21"/>
      <c r="F35" s="21"/>
    </row>
    <row r="36" spans="1:6" x14ac:dyDescent="0.25">
      <c r="B36" s="31"/>
      <c r="C36" s="31"/>
    </row>
    <row r="37" spans="1:6" x14ac:dyDescent="0.25">
      <c r="B37" s="31"/>
    </row>
    <row r="38" spans="1:6" x14ac:dyDescent="0.25">
      <c r="A38" s="156"/>
      <c r="B38" s="156"/>
      <c r="C38" s="156"/>
    </row>
    <row r="39" spans="1:6" x14ac:dyDescent="0.25">
      <c r="A39" s="156"/>
      <c r="B39" s="156"/>
      <c r="C39" s="156"/>
    </row>
    <row r="40" spans="1:6" x14ac:dyDescent="0.25">
      <c r="A40" s="156"/>
      <c r="B40" s="156"/>
      <c r="C40" s="156"/>
    </row>
    <row r="41" spans="1:6" x14ac:dyDescent="0.25">
      <c r="A41" s="156"/>
      <c r="B41" s="156"/>
      <c r="C41" s="156"/>
    </row>
  </sheetData>
  <mergeCells count="8">
    <mergeCell ref="A40:C40"/>
    <mergeCell ref="A41:C41"/>
    <mergeCell ref="A2:C2"/>
    <mergeCell ref="A3:C3"/>
    <mergeCell ref="A5:C5"/>
    <mergeCell ref="A6:C6"/>
    <mergeCell ref="A38:C38"/>
    <mergeCell ref="A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MAESTRO</vt:lpstr>
      <vt:lpstr>iNVENTARIO MAT. LIMPIEZA</vt:lpstr>
      <vt:lpstr>MAESTRO!Área_de_impresión</vt:lpstr>
      <vt:lpstr>ARTICULOS</vt:lpstr>
    </vt:vector>
  </TitlesOfParts>
  <Company>sigef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r.santos</dc:creator>
  <cp:lastModifiedBy>Oficina de Acceso a la Información</cp:lastModifiedBy>
  <cp:lastPrinted>2023-10-06T14:40:16Z</cp:lastPrinted>
  <dcterms:created xsi:type="dcterms:W3CDTF">2013-04-08T15:23:57Z</dcterms:created>
  <dcterms:modified xsi:type="dcterms:W3CDTF">2023-10-06T18:30:21Z</dcterms:modified>
</cp:coreProperties>
</file>