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icina.oai\Desktop\Brailin 2024\junio 2024\financieros\"/>
    </mc:Choice>
  </mc:AlternateContent>
  <bookViews>
    <workbookView xWindow="0" yWindow="0" windowWidth="20490" windowHeight="7050" tabRatio="759"/>
  </bookViews>
  <sheets>
    <sheet name="MAESTRO" sheetId="1" r:id="rId1"/>
    <sheet name="iNVENTARIO MAT. LIMPIEZA" sheetId="2" state="hidden" r:id="rId2"/>
  </sheets>
  <externalReferences>
    <externalReference r:id="rId3"/>
  </externalReferences>
  <definedNames>
    <definedName name="_xlnm.Print_Area" localSheetId="0">MAESTRO!$A$3:$V$1137</definedName>
    <definedName name="ARTICULOS">MAESTRO!$C$12:$C$711</definedName>
    <definedName name="DEPARTAMENTOS">'[1]Ambientadores en Spray'!$I$11:$I$22</definedName>
    <definedName name="DEPT">[1]PATRONES!$C$6:$C$20</definedName>
    <definedName name="LDEPTO">[1]PATRONES!$C$2:$C$20</definedName>
    <definedName name="UC">[1]PATRONES!$C$24:$C$25</definedName>
    <definedName name="UCRP">[1]PATRONES!$C$24:$C$27</definedName>
  </definedNames>
  <calcPr calcId="162913"/>
</workbook>
</file>

<file path=xl/calcChain.xml><?xml version="1.0" encoding="utf-8"?>
<calcChain xmlns="http://schemas.openxmlformats.org/spreadsheetml/2006/main">
  <c r="G696" i="1" l="1"/>
  <c r="H696" i="1"/>
  <c r="I696" i="1"/>
  <c r="J696" i="1"/>
  <c r="I75" i="1" l="1"/>
  <c r="J75" i="1" s="1"/>
  <c r="H695" i="1" l="1"/>
  <c r="J695" i="1" s="1"/>
  <c r="G695" i="1"/>
  <c r="I695" i="1"/>
  <c r="H694" i="1"/>
  <c r="G694" i="1"/>
  <c r="I694" i="1"/>
  <c r="H389" i="1"/>
  <c r="G389" i="1"/>
  <c r="I389" i="1"/>
  <c r="J389" i="1" s="1"/>
  <c r="G527" i="1"/>
  <c r="H527" i="1"/>
  <c r="I527" i="1"/>
  <c r="H118" i="1"/>
  <c r="J118" i="1" s="1"/>
  <c r="G118" i="1"/>
  <c r="I118" i="1"/>
  <c r="H117" i="1"/>
  <c r="G117" i="1"/>
  <c r="I117" i="1"/>
  <c r="G427" i="1"/>
  <c r="H427" i="1"/>
  <c r="I427" i="1"/>
  <c r="H289" i="1"/>
  <c r="G289" i="1"/>
  <c r="I289" i="1"/>
  <c r="H288" i="1"/>
  <c r="G288" i="1"/>
  <c r="I288" i="1"/>
  <c r="H495" i="1"/>
  <c r="G495" i="1"/>
  <c r="I495" i="1"/>
  <c r="H858" i="1"/>
  <c r="G858" i="1"/>
  <c r="I858" i="1"/>
  <c r="H319" i="1"/>
  <c r="G319" i="1"/>
  <c r="I319" i="1"/>
  <c r="H772" i="1"/>
  <c r="G772" i="1"/>
  <c r="I772" i="1"/>
  <c r="J772" i="1" s="1"/>
  <c r="H150" i="1"/>
  <c r="G150" i="1"/>
  <c r="I150" i="1"/>
  <c r="J150" i="1" s="1"/>
  <c r="H857" i="1"/>
  <c r="G857" i="1"/>
  <c r="I857" i="1"/>
  <c r="H856" i="1"/>
  <c r="G856" i="1"/>
  <c r="I856" i="1"/>
  <c r="H339" i="1"/>
  <c r="J339" i="1" s="1"/>
  <c r="G339" i="1"/>
  <c r="I339" i="1"/>
  <c r="H494" i="1"/>
  <c r="G494" i="1"/>
  <c r="I494" i="1"/>
  <c r="J494" i="1" s="1"/>
  <c r="G526" i="1"/>
  <c r="H526" i="1"/>
  <c r="I526" i="1"/>
  <c r="H375" i="1"/>
  <c r="J375" i="1" s="1"/>
  <c r="G375" i="1"/>
  <c r="I375" i="1"/>
  <c r="H541" i="1"/>
  <c r="J541" i="1" s="1"/>
  <c r="G541" i="1"/>
  <c r="I541" i="1"/>
  <c r="G492" i="1"/>
  <c r="H492" i="1"/>
  <c r="I492" i="1"/>
  <c r="H228" i="1"/>
  <c r="G228" i="1"/>
  <c r="I228" i="1"/>
  <c r="H525" i="1"/>
  <c r="J525" i="1" s="1"/>
  <c r="G525" i="1"/>
  <c r="I525" i="1"/>
  <c r="J427" i="1" l="1"/>
  <c r="J857" i="1"/>
  <c r="J526" i="1"/>
  <c r="J495" i="1"/>
  <c r="J289" i="1"/>
  <c r="J527" i="1"/>
  <c r="J228" i="1"/>
  <c r="J858" i="1"/>
  <c r="J288" i="1"/>
  <c r="J319" i="1"/>
  <c r="J856" i="1"/>
  <c r="J117" i="1"/>
  <c r="J694" i="1"/>
  <c r="J492" i="1"/>
  <c r="I74" i="1"/>
  <c r="H287" i="1"/>
  <c r="G287" i="1"/>
  <c r="I287" i="1"/>
  <c r="H338" i="1"/>
  <c r="G338" i="1"/>
  <c r="I338" i="1"/>
  <c r="H645" i="1"/>
  <c r="G645" i="1"/>
  <c r="I645" i="1"/>
  <c r="H644" i="1"/>
  <c r="G644" i="1"/>
  <c r="I644" i="1"/>
  <c r="J645" i="1" l="1"/>
  <c r="J287" i="1"/>
  <c r="J644" i="1"/>
  <c r="J338" i="1"/>
  <c r="H137" i="1"/>
  <c r="I73" i="1"/>
  <c r="J73" i="1" s="1"/>
  <c r="H63" i="1"/>
  <c r="G63" i="1" s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193" i="1"/>
  <c r="H193" i="1"/>
  <c r="I193" i="1"/>
  <c r="J193" i="1"/>
  <c r="H906" i="1"/>
  <c r="G906" i="1"/>
  <c r="I906" i="1"/>
  <c r="H940" i="1"/>
  <c r="J940" i="1" s="1"/>
  <c r="G940" i="1"/>
  <c r="I940" i="1"/>
  <c r="H690" i="1"/>
  <c r="J690" i="1" s="1"/>
  <c r="G690" i="1"/>
  <c r="I690" i="1"/>
  <c r="J906" i="1" l="1"/>
  <c r="G114" i="1"/>
  <c r="H114" i="1"/>
  <c r="I114" i="1"/>
  <c r="H766" i="1"/>
  <c r="J766" i="1" s="1"/>
  <c r="G766" i="1"/>
  <c r="I766" i="1"/>
  <c r="H765" i="1"/>
  <c r="G765" i="1"/>
  <c r="I765" i="1"/>
  <c r="H336" i="1"/>
  <c r="G336" i="1"/>
  <c r="I336" i="1"/>
  <c r="H116" i="1"/>
  <c r="G116" i="1"/>
  <c r="I116" i="1"/>
  <c r="H115" i="1"/>
  <c r="G115" i="1"/>
  <c r="I115" i="1"/>
  <c r="H926" i="1"/>
  <c r="J926" i="1" s="1"/>
  <c r="G926" i="1"/>
  <c r="I926" i="1"/>
  <c r="H925" i="1"/>
  <c r="G925" i="1"/>
  <c r="I925" i="1"/>
  <c r="H924" i="1"/>
  <c r="G924" i="1"/>
  <c r="I924" i="1"/>
  <c r="H889" i="1"/>
  <c r="J889" i="1" s="1"/>
  <c r="G889" i="1"/>
  <c r="I889" i="1"/>
  <c r="H388" i="1"/>
  <c r="J388" i="1" s="1"/>
  <c r="G388" i="1"/>
  <c r="I388" i="1"/>
  <c r="H321" i="1"/>
  <c r="J321" i="1"/>
  <c r="G321" i="1"/>
  <c r="I321" i="1"/>
  <c r="H687" i="1"/>
  <c r="G687" i="1"/>
  <c r="I687" i="1"/>
  <c r="J687" i="1" s="1"/>
  <c r="H497" i="1"/>
  <c r="G497" i="1"/>
  <c r="I497" i="1"/>
  <c r="J497" i="1" s="1"/>
  <c r="H276" i="1"/>
  <c r="G276" i="1"/>
  <c r="I276" i="1"/>
  <c r="H693" i="1"/>
  <c r="G693" i="1"/>
  <c r="I693" i="1"/>
  <c r="H709" i="1"/>
  <c r="G709" i="1"/>
  <c r="I709" i="1"/>
  <c r="H145" i="1"/>
  <c r="G145" i="1"/>
  <c r="I145" i="1"/>
  <c r="J115" i="1" l="1"/>
  <c r="J709" i="1"/>
  <c r="J276" i="1"/>
  <c r="J925" i="1"/>
  <c r="J145" i="1"/>
  <c r="J924" i="1"/>
  <c r="J116" i="1"/>
  <c r="J114" i="1"/>
  <c r="J765" i="1"/>
  <c r="J693" i="1"/>
  <c r="J336" i="1"/>
  <c r="H911" i="1"/>
  <c r="G911" i="1"/>
  <c r="I911" i="1"/>
  <c r="H493" i="1"/>
  <c r="J493" i="1" s="1"/>
  <c r="G493" i="1"/>
  <c r="I493" i="1"/>
  <c r="H227" i="1"/>
  <c r="G227" i="1"/>
  <c r="I227" i="1"/>
  <c r="H873" i="1"/>
  <c r="G873" i="1"/>
  <c r="I873" i="1"/>
  <c r="H771" i="1"/>
  <c r="G771" i="1"/>
  <c r="I771" i="1"/>
  <c r="H237" i="1"/>
  <c r="I237" i="1"/>
  <c r="G237" i="1"/>
  <c r="H236" i="1"/>
  <c r="G236" i="1"/>
  <c r="I236" i="1"/>
  <c r="H524" i="1"/>
  <c r="G524" i="1"/>
  <c r="I524" i="1"/>
  <c r="H923" i="1"/>
  <c r="G923" i="1"/>
  <c r="I923" i="1"/>
  <c r="J227" i="1" l="1"/>
  <c r="J524" i="1"/>
  <c r="J873" i="1"/>
  <c r="J237" i="1"/>
  <c r="J771" i="1"/>
  <c r="J923" i="1"/>
  <c r="J911" i="1"/>
  <c r="J236" i="1"/>
  <c r="H598" i="1"/>
  <c r="I598" i="1"/>
  <c r="G598" i="1"/>
  <c r="H466" i="1"/>
  <c r="G466" i="1"/>
  <c r="I466" i="1"/>
  <c r="H465" i="1"/>
  <c r="G465" i="1"/>
  <c r="I465" i="1"/>
  <c r="H575" i="1"/>
  <c r="J575" i="1" s="1"/>
  <c r="J573" i="1"/>
  <c r="G575" i="1"/>
  <c r="I575" i="1"/>
  <c r="H570" i="1"/>
  <c r="J570" i="1" s="1"/>
  <c r="G570" i="1"/>
  <c r="I570" i="1"/>
  <c r="H632" i="1"/>
  <c r="G632" i="1"/>
  <c r="I632" i="1"/>
  <c r="H628" i="1"/>
  <c r="G628" i="1"/>
  <c r="I628" i="1"/>
  <c r="H618" i="1"/>
  <c r="G618" i="1"/>
  <c r="I618" i="1"/>
  <c r="H617" i="1"/>
  <c r="I611" i="1"/>
  <c r="I612" i="1"/>
  <c r="I613" i="1"/>
  <c r="I614" i="1"/>
  <c r="I615" i="1"/>
  <c r="I616" i="1"/>
  <c r="I617" i="1"/>
  <c r="H616" i="1"/>
  <c r="G616" i="1"/>
  <c r="G617" i="1"/>
  <c r="H610" i="1"/>
  <c r="G610" i="1"/>
  <c r="I610" i="1"/>
  <c r="H552" i="1"/>
  <c r="G552" i="1"/>
  <c r="I552" i="1"/>
  <c r="G286" i="1"/>
  <c r="H286" i="1"/>
  <c r="I286" i="1"/>
  <c r="G855" i="1"/>
  <c r="H855" i="1"/>
  <c r="I855" i="1"/>
  <c r="G285" i="1"/>
  <c r="H285" i="1"/>
  <c r="I285" i="1"/>
  <c r="H905" i="1"/>
  <c r="G905" i="1"/>
  <c r="I905" i="1"/>
  <c r="J855" i="1" l="1"/>
  <c r="J632" i="1"/>
  <c r="J905" i="1"/>
  <c r="J285" i="1"/>
  <c r="J466" i="1"/>
  <c r="J465" i="1"/>
  <c r="J598" i="1"/>
  <c r="J552" i="1"/>
  <c r="J286" i="1"/>
  <c r="J618" i="1"/>
  <c r="J610" i="1"/>
  <c r="J628" i="1"/>
  <c r="J616" i="1"/>
  <c r="J617" i="1"/>
  <c r="H147" i="1"/>
  <c r="G147" i="1"/>
  <c r="I147" i="1"/>
  <c r="J147" i="1" l="1"/>
  <c r="G730" i="1"/>
  <c r="H730" i="1"/>
  <c r="I730" i="1"/>
  <c r="G729" i="1"/>
  <c r="H729" i="1"/>
  <c r="I729" i="1"/>
  <c r="H728" i="1"/>
  <c r="G728" i="1"/>
  <c r="I728" i="1"/>
  <c r="H727" i="1"/>
  <c r="G727" i="1"/>
  <c r="I727" i="1"/>
  <c r="J727" i="1" l="1"/>
  <c r="J728" i="1"/>
  <c r="J730" i="1"/>
  <c r="J729" i="1"/>
  <c r="G113" i="1"/>
  <c r="H113" i="1"/>
  <c r="I113" i="1"/>
  <c r="G112" i="1"/>
  <c r="H112" i="1"/>
  <c r="I112" i="1"/>
  <c r="H488" i="1"/>
  <c r="G488" i="1"/>
  <c r="I488" i="1"/>
  <c r="J488" i="1" l="1"/>
  <c r="J113" i="1"/>
  <c r="J112" i="1"/>
  <c r="H271" i="1"/>
  <c r="J271" i="1" s="1"/>
  <c r="G271" i="1"/>
  <c r="I271" i="1"/>
  <c r="H672" i="1"/>
  <c r="G672" i="1"/>
  <c r="I672" i="1"/>
  <c r="H952" i="1"/>
  <c r="G952" i="1"/>
  <c r="I952" i="1"/>
  <c r="H235" i="1"/>
  <c r="G235" i="1"/>
  <c r="I235" i="1"/>
  <c r="H94" i="1"/>
  <c r="H95" i="1"/>
  <c r="G95" i="1"/>
  <c r="I95" i="1"/>
  <c r="H671" i="1"/>
  <c r="G671" i="1"/>
  <c r="I671" i="1"/>
  <c r="H205" i="1"/>
  <c r="G205" i="1"/>
  <c r="I205" i="1"/>
  <c r="H433" i="1"/>
  <c r="G433" i="1"/>
  <c r="I433" i="1"/>
  <c r="G98" i="1"/>
  <c r="H98" i="1"/>
  <c r="I98" i="1"/>
  <c r="H97" i="1"/>
  <c r="G97" i="1"/>
  <c r="I97" i="1"/>
  <c r="G96" i="1"/>
  <c r="H96" i="1"/>
  <c r="I96" i="1"/>
  <c r="G93" i="1"/>
  <c r="H93" i="1"/>
  <c r="I93" i="1"/>
  <c r="H92" i="1"/>
  <c r="G92" i="1"/>
  <c r="I92" i="1"/>
  <c r="H688" i="1"/>
  <c r="G688" i="1"/>
  <c r="I688" i="1"/>
  <c r="J95" i="1" l="1"/>
  <c r="J671" i="1"/>
  <c r="J235" i="1"/>
  <c r="J92" i="1"/>
  <c r="J433" i="1"/>
  <c r="J688" i="1"/>
  <c r="J93" i="1"/>
  <c r="J952" i="1"/>
  <c r="J96" i="1"/>
  <c r="J97" i="1"/>
  <c r="J205" i="1"/>
  <c r="J672" i="1"/>
  <c r="J98" i="1"/>
  <c r="H337" i="1"/>
  <c r="G337" i="1"/>
  <c r="I337" i="1"/>
  <c r="H284" i="1"/>
  <c r="G284" i="1"/>
  <c r="I284" i="1"/>
  <c r="J337" i="1" l="1"/>
  <c r="J284" i="1"/>
  <c r="H430" i="1"/>
  <c r="H431" i="1"/>
  <c r="G431" i="1"/>
  <c r="I431" i="1"/>
  <c r="G430" i="1"/>
  <c r="I430" i="1"/>
  <c r="J431" i="1" l="1"/>
  <c r="J430" i="1"/>
  <c r="G854" i="1"/>
  <c r="H854" i="1"/>
  <c r="I854" i="1"/>
  <c r="G283" i="1"/>
  <c r="H283" i="1"/>
  <c r="I283" i="1"/>
  <c r="G387" i="1"/>
  <c r="H387" i="1"/>
  <c r="I387" i="1"/>
  <c r="G496" i="1"/>
  <c r="H496" i="1"/>
  <c r="I496" i="1"/>
  <c r="H192" i="1"/>
  <c r="G192" i="1"/>
  <c r="I192" i="1"/>
  <c r="G708" i="1"/>
  <c r="H708" i="1"/>
  <c r="I708" i="1"/>
  <c r="G491" i="1"/>
  <c r="H491" i="1"/>
  <c r="I491" i="1"/>
  <c r="G111" i="1"/>
  <c r="H111" i="1"/>
  <c r="J111" i="1" s="1"/>
  <c r="I111" i="1"/>
  <c r="G110" i="1"/>
  <c r="H110" i="1"/>
  <c r="I110" i="1"/>
  <c r="G109" i="1"/>
  <c r="G108" i="1"/>
  <c r="H109" i="1"/>
  <c r="I109" i="1"/>
  <c r="H108" i="1"/>
  <c r="I108" i="1"/>
  <c r="G149" i="1"/>
  <c r="H149" i="1"/>
  <c r="I149" i="1"/>
  <c r="G849" i="1"/>
  <c r="H849" i="1"/>
  <c r="I849" i="1"/>
  <c r="I157" i="1"/>
  <c r="I158" i="1"/>
  <c r="I159" i="1"/>
  <c r="I160" i="1"/>
  <c r="I161" i="1"/>
  <c r="H160" i="1"/>
  <c r="H161" i="1"/>
  <c r="G160" i="1"/>
  <c r="G161" i="1"/>
  <c r="J160" i="1" l="1"/>
  <c r="J496" i="1"/>
  <c r="J854" i="1"/>
  <c r="J283" i="1"/>
  <c r="J387" i="1"/>
  <c r="J110" i="1"/>
  <c r="J149" i="1"/>
  <c r="J109" i="1"/>
  <c r="J192" i="1"/>
  <c r="J491" i="1"/>
  <c r="J708" i="1"/>
  <c r="J161" i="1"/>
  <c r="J849" i="1"/>
  <c r="J108" i="1"/>
  <c r="H310" i="1"/>
  <c r="J310" i="1" s="1"/>
  <c r="H313" i="1"/>
  <c r="G310" i="1"/>
  <c r="I310" i="1"/>
  <c r="H309" i="1"/>
  <c r="G309" i="1"/>
  <c r="I309" i="1"/>
  <c r="H482" i="1"/>
  <c r="G482" i="1"/>
  <c r="I482" i="1"/>
  <c r="H380" i="1"/>
  <c r="G380" i="1"/>
  <c r="I380" i="1"/>
  <c r="J380" i="1" s="1"/>
  <c r="H266" i="1"/>
  <c r="G266" i="1"/>
  <c r="I266" i="1"/>
  <c r="J266" i="1" s="1"/>
  <c r="J309" i="1" l="1"/>
  <c r="J482" i="1"/>
  <c r="I722" i="1"/>
  <c r="G722" i="1"/>
  <c r="H722" i="1"/>
  <c r="J722" i="1" l="1"/>
  <c r="H188" i="1"/>
  <c r="G188" i="1"/>
  <c r="I188" i="1"/>
  <c r="G583" i="1"/>
  <c r="G585" i="1"/>
  <c r="H585" i="1"/>
  <c r="I585" i="1"/>
  <c r="H583" i="1"/>
  <c r="I583" i="1"/>
  <c r="H581" i="1"/>
  <c r="G581" i="1"/>
  <c r="I581" i="1"/>
  <c r="H565" i="1"/>
  <c r="G565" i="1"/>
  <c r="I565" i="1"/>
  <c r="H563" i="1"/>
  <c r="G563" i="1"/>
  <c r="I563" i="1"/>
  <c r="H523" i="1"/>
  <c r="G523" i="1"/>
  <c r="I523" i="1"/>
  <c r="H530" i="1"/>
  <c r="G530" i="1"/>
  <c r="I530" i="1"/>
  <c r="H320" i="1"/>
  <c r="G320" i="1"/>
  <c r="I320" i="1"/>
  <c r="J320" i="1" s="1"/>
  <c r="H318" i="1"/>
  <c r="G318" i="1"/>
  <c r="I318" i="1"/>
  <c r="H280" i="1"/>
  <c r="G280" i="1"/>
  <c r="I280" i="1"/>
  <c r="H874" i="1"/>
  <c r="G874" i="1"/>
  <c r="I874" i="1"/>
  <c r="H852" i="1"/>
  <c r="G852" i="1"/>
  <c r="I852" i="1"/>
  <c r="J852" i="1" s="1"/>
  <c r="H522" i="1"/>
  <c r="G522" i="1"/>
  <c r="I522" i="1"/>
  <c r="I69" i="1"/>
  <c r="J69" i="1" s="1"/>
  <c r="I70" i="1"/>
  <c r="J70" i="1" s="1"/>
  <c r="I71" i="1"/>
  <c r="J71" i="1" s="1"/>
  <c r="I72" i="1"/>
  <c r="J72" i="1" s="1"/>
  <c r="J581" i="1" l="1"/>
  <c r="J565" i="1"/>
  <c r="J188" i="1"/>
  <c r="J583" i="1"/>
  <c r="J874" i="1"/>
  <c r="J530" i="1"/>
  <c r="J585" i="1"/>
  <c r="J563" i="1"/>
  <c r="J523" i="1"/>
  <c r="J522" i="1"/>
  <c r="J280" i="1"/>
  <c r="J318" i="1"/>
  <c r="H736" i="1"/>
  <c r="G736" i="1"/>
  <c r="I736" i="1"/>
  <c r="H680" i="1"/>
  <c r="G680" i="1"/>
  <c r="I680" i="1"/>
  <c r="H130" i="1"/>
  <c r="G130" i="1"/>
  <c r="I130" i="1"/>
  <c r="H357" i="1"/>
  <c r="G357" i="1"/>
  <c r="I357" i="1"/>
  <c r="J357" i="1" s="1"/>
  <c r="H356" i="1"/>
  <c r="G356" i="1"/>
  <c r="I356" i="1"/>
  <c r="H395" i="1"/>
  <c r="G395" i="1"/>
  <c r="I395" i="1"/>
  <c r="H781" i="1"/>
  <c r="G781" i="1"/>
  <c r="I781" i="1"/>
  <c r="J736" i="1" l="1"/>
  <c r="J130" i="1"/>
  <c r="J680" i="1"/>
  <c r="J781" i="1"/>
  <c r="J395" i="1"/>
  <c r="J356" i="1"/>
  <c r="H677" i="1"/>
  <c r="G677" i="1"/>
  <c r="I677" i="1"/>
  <c r="L682" i="1"/>
  <c r="H681" i="1"/>
  <c r="G681" i="1"/>
  <c r="I681" i="1"/>
  <c r="H603" i="1"/>
  <c r="G603" i="1"/>
  <c r="I603" i="1"/>
  <c r="H385" i="1"/>
  <c r="H333" i="1"/>
  <c r="H139" i="1"/>
  <c r="H282" i="1"/>
  <c r="G282" i="1"/>
  <c r="I282" i="1"/>
  <c r="H84" i="1"/>
  <c r="G84" i="1"/>
  <c r="I84" i="1"/>
  <c r="H325" i="1"/>
  <c r="G325" i="1"/>
  <c r="I325" i="1"/>
  <c r="J325" i="1" s="1"/>
  <c r="H501" i="1"/>
  <c r="G501" i="1"/>
  <c r="I501" i="1"/>
  <c r="H190" i="1"/>
  <c r="G190" i="1"/>
  <c r="I190" i="1"/>
  <c r="H140" i="1"/>
  <c r="G140" i="1"/>
  <c r="I140" i="1"/>
  <c r="G142" i="1"/>
  <c r="H142" i="1"/>
  <c r="I142" i="1"/>
  <c r="G333" i="1"/>
  <c r="I333" i="1"/>
  <c r="G385" i="1"/>
  <c r="I385" i="1"/>
  <c r="J501" i="1" l="1"/>
  <c r="J282" i="1"/>
  <c r="J385" i="1"/>
  <c r="J677" i="1"/>
  <c r="J603" i="1"/>
  <c r="J84" i="1"/>
  <c r="J681" i="1"/>
  <c r="J333" i="1"/>
  <c r="J140" i="1"/>
  <c r="J190" i="1"/>
  <c r="J142" i="1"/>
  <c r="H904" i="1"/>
  <c r="G904" i="1"/>
  <c r="I904" i="1"/>
  <c r="H903" i="1"/>
  <c r="G903" i="1"/>
  <c r="I903" i="1"/>
  <c r="H414" i="1"/>
  <c r="H412" i="1"/>
  <c r="H413" i="1"/>
  <c r="G414" i="1"/>
  <c r="I414" i="1"/>
  <c r="J414" i="1" s="1"/>
  <c r="H148" i="1"/>
  <c r="G148" i="1"/>
  <c r="I148" i="1"/>
  <c r="J148" i="1" l="1"/>
  <c r="J903" i="1"/>
  <c r="J904" i="1"/>
  <c r="H344" i="1"/>
  <c r="G344" i="1"/>
  <c r="I344" i="1"/>
  <c r="H452" i="1"/>
  <c r="G452" i="1"/>
  <c r="I452" i="1"/>
  <c r="H506" i="1"/>
  <c r="G506" i="1"/>
  <c r="I506" i="1"/>
  <c r="H521" i="1"/>
  <c r="G521" i="1"/>
  <c r="I521" i="1"/>
  <c r="H753" i="1"/>
  <c r="G754" i="1"/>
  <c r="H754" i="1"/>
  <c r="I754" i="1"/>
  <c r="H234" i="1"/>
  <c r="G234" i="1"/>
  <c r="I234" i="1"/>
  <c r="H371" i="1"/>
  <c r="G371" i="1"/>
  <c r="I371" i="1"/>
  <c r="H458" i="1"/>
  <c r="I458" i="1"/>
  <c r="J458" i="1" s="1"/>
  <c r="G458" i="1"/>
  <c r="H212" i="1"/>
  <c r="G212" i="1"/>
  <c r="I212" i="1"/>
  <c r="H125" i="1"/>
  <c r="G125" i="1"/>
  <c r="I125" i="1"/>
  <c r="H124" i="1"/>
  <c r="G124" i="1"/>
  <c r="I124" i="1"/>
  <c r="H716" i="1"/>
  <c r="G716" i="1"/>
  <c r="I716" i="1"/>
  <c r="J716" i="1" s="1"/>
  <c r="H198" i="1"/>
  <c r="I198" i="1"/>
  <c r="J198" i="1" s="1"/>
  <c r="G198" i="1"/>
  <c r="H363" i="1"/>
  <c r="G363" i="1"/>
  <c r="I363" i="1"/>
  <c r="H246" i="1"/>
  <c r="G246" i="1"/>
  <c r="I246" i="1"/>
  <c r="J212" i="1" l="1"/>
  <c r="J521" i="1"/>
  <c r="J363" i="1"/>
  <c r="J344" i="1"/>
  <c r="J124" i="1"/>
  <c r="J246" i="1"/>
  <c r="J754" i="1"/>
  <c r="J234" i="1"/>
  <c r="J125" i="1"/>
  <c r="J452" i="1"/>
  <c r="J506" i="1"/>
  <c r="J371" i="1"/>
  <c r="H191" i="1"/>
  <c r="G191" i="1"/>
  <c r="I191" i="1"/>
  <c r="H128" i="1"/>
  <c r="G128" i="1"/>
  <c r="I128" i="1"/>
  <c r="G137" i="1"/>
  <c r="I137" i="1"/>
  <c r="H259" i="1"/>
  <c r="G259" i="1"/>
  <c r="I259" i="1"/>
  <c r="H713" i="1"/>
  <c r="G712" i="1"/>
  <c r="H712" i="1"/>
  <c r="I712" i="1"/>
  <c r="H748" i="1"/>
  <c r="G748" i="1"/>
  <c r="I748" i="1"/>
  <c r="H200" i="1"/>
  <c r="G200" i="1"/>
  <c r="I200" i="1"/>
  <c r="G505" i="1"/>
  <c r="H505" i="1"/>
  <c r="I505" i="1"/>
  <c r="H171" i="1"/>
  <c r="G171" i="1"/>
  <c r="I171" i="1"/>
  <c r="J171" i="1" s="1"/>
  <c r="H170" i="1"/>
  <c r="H169" i="1"/>
  <c r="G170" i="1"/>
  <c r="H168" i="1"/>
  <c r="I170" i="1"/>
  <c r="J170" i="1" s="1"/>
  <c r="H714" i="1"/>
  <c r="G714" i="1"/>
  <c r="I714" i="1"/>
  <c r="H258" i="1"/>
  <c r="G258" i="1"/>
  <c r="I258" i="1"/>
  <c r="I400" i="1"/>
  <c r="H400" i="1"/>
  <c r="J400" i="1" s="1"/>
  <c r="H399" i="1"/>
  <c r="G400" i="1"/>
  <c r="H365" i="1"/>
  <c r="G365" i="1"/>
  <c r="I365" i="1"/>
  <c r="J748" i="1" l="1"/>
  <c r="J258" i="1"/>
  <c r="J128" i="1"/>
  <c r="J712" i="1"/>
  <c r="J714" i="1"/>
  <c r="J259" i="1"/>
  <c r="J137" i="1"/>
  <c r="J365" i="1"/>
  <c r="J191" i="1"/>
  <c r="J505" i="1"/>
  <c r="J200" i="1"/>
  <c r="H88" i="1"/>
  <c r="G88" i="1"/>
  <c r="I88" i="1"/>
  <c r="H302" i="1"/>
  <c r="G302" i="1"/>
  <c r="I302" i="1"/>
  <c r="H134" i="1"/>
  <c r="G134" i="1"/>
  <c r="I134" i="1"/>
  <c r="H762" i="1"/>
  <c r="G762" i="1"/>
  <c r="I762" i="1"/>
  <c r="J762" i="1" s="1"/>
  <c r="H477" i="1"/>
  <c r="G477" i="1"/>
  <c r="I477" i="1"/>
  <c r="H418" i="1"/>
  <c r="G418" i="1"/>
  <c r="I418" i="1"/>
  <c r="H421" i="1"/>
  <c r="G421" i="1"/>
  <c r="I421" i="1"/>
  <c r="H292" i="1"/>
  <c r="G292" i="1"/>
  <c r="I292" i="1"/>
  <c r="J477" i="1" l="1"/>
  <c r="J88" i="1"/>
  <c r="J302" i="1"/>
  <c r="J134" i="1"/>
  <c r="J421" i="1"/>
  <c r="J292" i="1"/>
  <c r="J418" i="1"/>
  <c r="G590" i="1"/>
  <c r="H590" i="1"/>
  <c r="I590" i="1"/>
  <c r="J590" i="1" l="1"/>
  <c r="I868" i="1"/>
  <c r="H868" i="1"/>
  <c r="G868" i="1"/>
  <c r="J868" i="1" l="1"/>
  <c r="H81" i="1"/>
  <c r="G81" i="1"/>
  <c r="I81" i="1"/>
  <c r="H864" i="1"/>
  <c r="G864" i="1"/>
  <c r="I864" i="1"/>
  <c r="J81" i="1" l="1"/>
  <c r="J864" i="1"/>
  <c r="I76" i="1"/>
  <c r="I361" i="1" l="1"/>
  <c r="G156" i="1"/>
  <c r="H156" i="1"/>
  <c r="I156" i="1"/>
  <c r="J156" i="1" l="1"/>
  <c r="G639" i="1"/>
  <c r="H639" i="1"/>
  <c r="I639" i="1"/>
  <c r="G636" i="1"/>
  <c r="H636" i="1"/>
  <c r="I636" i="1"/>
  <c r="J639" i="1" l="1"/>
  <c r="J636" i="1"/>
  <c r="I30" i="1" l="1"/>
  <c r="H30" i="1"/>
  <c r="G30" i="1"/>
  <c r="G638" i="1" l="1"/>
  <c r="H638" i="1"/>
  <c r="I638" i="1"/>
  <c r="J638" i="1" l="1"/>
  <c r="I68" i="1"/>
  <c r="J68" i="1" s="1"/>
  <c r="G514" i="1"/>
  <c r="H514" i="1"/>
  <c r="H503" i="1"/>
  <c r="H504" i="1"/>
  <c r="H507" i="1"/>
  <c r="H508" i="1"/>
  <c r="H509" i="1"/>
  <c r="H510" i="1"/>
  <c r="H511" i="1"/>
  <c r="H512" i="1"/>
  <c r="H513" i="1"/>
  <c r="I514" i="1"/>
  <c r="J514" i="1" l="1"/>
  <c r="H233" i="1"/>
  <c r="H241" i="1"/>
  <c r="G233" i="1"/>
  <c r="I233" i="1"/>
  <c r="H902" i="1"/>
  <c r="G902" i="1"/>
  <c r="I902" i="1"/>
  <c r="H914" i="1"/>
  <c r="H519" i="1"/>
  <c r="G914" i="1"/>
  <c r="I914" i="1"/>
  <c r="G520" i="1"/>
  <c r="H520" i="1"/>
  <c r="I520" i="1"/>
  <c r="G519" i="1"/>
  <c r="I519" i="1"/>
  <c r="G510" i="1"/>
  <c r="I510" i="1"/>
  <c r="J510" i="1" s="1"/>
  <c r="J902" i="1" l="1"/>
  <c r="J914" i="1"/>
  <c r="J233" i="1"/>
  <c r="J519" i="1"/>
  <c r="J520" i="1"/>
  <c r="I67" i="1"/>
  <c r="J67" i="1" s="1"/>
  <c r="G651" i="1" l="1"/>
  <c r="G652" i="1"/>
  <c r="G653" i="1"/>
  <c r="H548" i="1" l="1"/>
  <c r="I545" i="1"/>
  <c r="I546" i="1"/>
  <c r="I547" i="1"/>
  <c r="I548" i="1"/>
  <c r="J548" i="1" s="1"/>
  <c r="H179" i="1"/>
  <c r="I179" i="1"/>
  <c r="G179" i="1"/>
  <c r="J179" i="1" l="1"/>
  <c r="H580" i="1"/>
  <c r="I580" i="1"/>
  <c r="I582" i="1"/>
  <c r="J453" i="1"/>
  <c r="I101" i="1"/>
  <c r="H107" i="1"/>
  <c r="H106" i="1"/>
  <c r="G101" i="1"/>
  <c r="G100" i="1"/>
  <c r="G99" i="1"/>
  <c r="I82" i="1"/>
  <c r="H79" i="1"/>
  <c r="J580" i="1" l="1"/>
  <c r="I66" i="1"/>
  <c r="J66" i="1" s="1"/>
  <c r="G1077" i="1" l="1"/>
  <c r="H1077" i="1"/>
  <c r="I1077" i="1"/>
  <c r="J1077" i="1" l="1"/>
  <c r="H316" i="1"/>
  <c r="H314" i="1"/>
  <c r="H315" i="1"/>
  <c r="G316" i="1"/>
  <c r="I316" i="1"/>
  <c r="J316" i="1" l="1"/>
  <c r="G542" i="1"/>
  <c r="H538" i="1" l="1"/>
  <c r="I538" i="1"/>
  <c r="J538" i="1" l="1"/>
  <c r="H317" i="1" l="1"/>
  <c r="G317" i="1"/>
  <c r="I317" i="1"/>
  <c r="G853" i="1"/>
  <c r="H853" i="1"/>
  <c r="I853" i="1"/>
  <c r="J853" i="1" l="1"/>
  <c r="J317" i="1"/>
  <c r="H341" i="1"/>
  <c r="G341" i="1"/>
  <c r="I341" i="1"/>
  <c r="G107" i="1"/>
  <c r="I107" i="1"/>
  <c r="J107" i="1" s="1"/>
  <c r="G509" i="1"/>
  <c r="I509" i="1"/>
  <c r="J509" i="1" s="1"/>
  <c r="J341" i="1" l="1"/>
  <c r="I178" i="1"/>
  <c r="G178" i="1"/>
  <c r="H178" i="1"/>
  <c r="H176" i="1"/>
  <c r="H177" i="1"/>
  <c r="G177" i="1"/>
  <c r="I176" i="1"/>
  <c r="I177" i="1"/>
  <c r="I64" i="1"/>
  <c r="J178" i="1" l="1"/>
  <c r="J176" i="1"/>
  <c r="J177" i="1"/>
  <c r="H540" i="1"/>
  <c r="G540" i="1"/>
  <c r="I540" i="1"/>
  <c r="I774" i="1"/>
  <c r="H774" i="1"/>
  <c r="G774" i="1"/>
  <c r="H776" i="1"/>
  <c r="G315" i="1"/>
  <c r="I315" i="1"/>
  <c r="J315" i="1" s="1"/>
  <c r="G240" i="1"/>
  <c r="I240" i="1"/>
  <c r="J240" i="1" s="1"/>
  <c r="G239" i="1"/>
  <c r="I239" i="1"/>
  <c r="J239" i="1" s="1"/>
  <c r="J774" i="1" l="1"/>
  <c r="J540" i="1"/>
  <c r="H441" i="1"/>
  <c r="G441" i="1"/>
  <c r="I441" i="1"/>
  <c r="J441" i="1" l="1"/>
  <c r="I511" i="1"/>
  <c r="J511" i="1" s="1"/>
  <c r="G511" i="1"/>
  <c r="G303" i="1"/>
  <c r="H303" i="1"/>
  <c r="I303" i="1"/>
  <c r="H101" i="1"/>
  <c r="J101" i="1" s="1"/>
  <c r="H100" i="1"/>
  <c r="I100" i="1"/>
  <c r="H99" i="1"/>
  <c r="I99" i="1"/>
  <c r="J100" i="1" l="1"/>
  <c r="J99" i="1"/>
  <c r="J303" i="1"/>
  <c r="H569" i="1"/>
  <c r="I569" i="1"/>
  <c r="J569" i="1" l="1"/>
  <c r="I63" i="1"/>
  <c r="J63" i="1" s="1"/>
  <c r="G773" i="1" l="1"/>
  <c r="H773" i="1"/>
  <c r="I773" i="1"/>
  <c r="J773" i="1" l="1"/>
  <c r="G241" i="1"/>
  <c r="I241" i="1"/>
  <c r="H733" i="1"/>
  <c r="J733" i="1" s="1"/>
  <c r="I733" i="1"/>
  <c r="G733" i="1"/>
  <c r="I119" i="1"/>
  <c r="H119" i="1"/>
  <c r="G106" i="1"/>
  <c r="I106" i="1"/>
  <c r="J106" i="1" s="1"/>
  <c r="H515" i="1"/>
  <c r="G515" i="1"/>
  <c r="I515" i="1"/>
  <c r="G776" i="1"/>
  <c r="I776" i="1"/>
  <c r="J776" i="1" s="1"/>
  <c r="G775" i="1"/>
  <c r="H775" i="1"/>
  <c r="I775" i="1"/>
  <c r="G238" i="1"/>
  <c r="H238" i="1"/>
  <c r="I238" i="1"/>
  <c r="H232" i="1"/>
  <c r="G229" i="1"/>
  <c r="G230" i="1"/>
  <c r="G231" i="1"/>
  <c r="G232" i="1"/>
  <c r="I232" i="1"/>
  <c r="G544" i="1"/>
  <c r="H544" i="1"/>
  <c r="I544" i="1"/>
  <c r="G726" i="1"/>
  <c r="H726" i="1"/>
  <c r="I726" i="1"/>
  <c r="H725" i="1"/>
  <c r="G725" i="1"/>
  <c r="I725" i="1"/>
  <c r="H724" i="1"/>
  <c r="G724" i="1"/>
  <c r="I724" i="1"/>
  <c r="G723" i="1"/>
  <c r="H723" i="1"/>
  <c r="I723" i="1"/>
  <c r="G119" i="1"/>
  <c r="H542" i="1"/>
  <c r="I542" i="1"/>
  <c r="I528" i="1"/>
  <c r="I529" i="1"/>
  <c r="I531" i="1"/>
  <c r="I532" i="1"/>
  <c r="I533" i="1"/>
  <c r="I534" i="1"/>
  <c r="I535" i="1"/>
  <c r="I536" i="1"/>
  <c r="I537" i="1"/>
  <c r="I539" i="1"/>
  <c r="I543" i="1"/>
  <c r="H528" i="1"/>
  <c r="H529" i="1"/>
  <c r="H531" i="1"/>
  <c r="H532" i="1"/>
  <c r="H533" i="1"/>
  <c r="H534" i="1"/>
  <c r="H535" i="1"/>
  <c r="H536" i="1"/>
  <c r="H537" i="1"/>
  <c r="H539" i="1"/>
  <c r="H543" i="1"/>
  <c r="G539" i="1"/>
  <c r="G543" i="1"/>
  <c r="J726" i="1" l="1"/>
  <c r="J119" i="1"/>
  <c r="J725" i="1"/>
  <c r="J723" i="1"/>
  <c r="J775" i="1"/>
  <c r="J544" i="1"/>
  <c r="J724" i="1"/>
  <c r="J241" i="1"/>
  <c r="J515" i="1"/>
  <c r="J238" i="1"/>
  <c r="J232" i="1"/>
  <c r="J533" i="1"/>
  <c r="J536" i="1"/>
  <c r="J532" i="1"/>
  <c r="J531" i="1"/>
  <c r="J535" i="1"/>
  <c r="J543" i="1"/>
  <c r="J537" i="1"/>
  <c r="J539" i="1"/>
  <c r="J534" i="1"/>
  <c r="J529" i="1"/>
  <c r="J528" i="1"/>
  <c r="J542" i="1"/>
  <c r="H65" i="1"/>
  <c r="I65" i="1"/>
  <c r="J65" i="1" s="1"/>
  <c r="G65" i="1" l="1"/>
  <c r="J64" i="1"/>
  <c r="H489" i="1"/>
  <c r="G489" i="1"/>
  <c r="I489" i="1"/>
  <c r="H487" i="1"/>
  <c r="G487" i="1"/>
  <c r="I487" i="1"/>
  <c r="G888" i="1"/>
  <c r="H888" i="1"/>
  <c r="I888" i="1"/>
  <c r="H386" i="1"/>
  <c r="G386" i="1"/>
  <c r="I386" i="1"/>
  <c r="G105" i="1"/>
  <c r="H105" i="1"/>
  <c r="I105" i="1"/>
  <c r="H887" i="1"/>
  <c r="G887" i="1"/>
  <c r="I887" i="1"/>
  <c r="H886" i="1"/>
  <c r="G886" i="1"/>
  <c r="I886" i="1"/>
  <c r="G281" i="1"/>
  <c r="H281" i="1"/>
  <c r="I281" i="1"/>
  <c r="I308" i="1"/>
  <c r="H308" i="1"/>
  <c r="G308" i="1"/>
  <c r="H481" i="1"/>
  <c r="G481" i="1"/>
  <c r="I481" i="1"/>
  <c r="H378" i="1"/>
  <c r="G378" i="1"/>
  <c r="I378" i="1"/>
  <c r="H294" i="1"/>
  <c r="G294" i="1"/>
  <c r="I294" i="1"/>
  <c r="H265" i="1"/>
  <c r="G265" i="1"/>
  <c r="I265" i="1"/>
  <c r="H332" i="1"/>
  <c r="G332" i="1"/>
  <c r="I332" i="1"/>
  <c r="I77" i="1"/>
  <c r="I78" i="1"/>
  <c r="I79" i="1"/>
  <c r="J79" i="1" s="1"/>
  <c r="I80" i="1"/>
  <c r="H80" i="1"/>
  <c r="G80" i="1"/>
  <c r="G851" i="1"/>
  <c r="H851" i="1"/>
  <c r="I851" i="1"/>
  <c r="H62" i="1"/>
  <c r="I62" i="1"/>
  <c r="J62" i="1" s="1"/>
  <c r="J378" i="1" l="1"/>
  <c r="J105" i="1"/>
  <c r="J80" i="1"/>
  <c r="G62" i="1"/>
  <c r="J851" i="1"/>
  <c r="J886" i="1"/>
  <c r="J481" i="1"/>
  <c r="J888" i="1"/>
  <c r="J487" i="1"/>
  <c r="J489" i="1"/>
  <c r="J887" i="1"/>
  <c r="J386" i="1"/>
  <c r="J265" i="1"/>
  <c r="J308" i="1"/>
  <c r="J281" i="1"/>
  <c r="J294" i="1"/>
  <c r="J332" i="1"/>
  <c r="I734" i="1"/>
  <c r="I1113" i="1"/>
  <c r="I1120" i="1"/>
  <c r="J1120" i="1" s="1"/>
  <c r="I1122" i="1"/>
  <c r="J1122" i="1" s="1"/>
  <c r="I1123" i="1"/>
  <c r="J1123" i="1" s="1"/>
  <c r="I1125" i="1" l="1"/>
  <c r="I12" i="1"/>
  <c r="I360" i="1" l="1"/>
  <c r="G301" i="1"/>
  <c r="H301" i="1"/>
  <c r="I301" i="1"/>
  <c r="H133" i="1"/>
  <c r="G133" i="1"/>
  <c r="I133" i="1"/>
  <c r="J133" i="1" s="1"/>
  <c r="J301" i="1" l="1"/>
  <c r="G279" i="1"/>
  <c r="H279" i="1"/>
  <c r="I279" i="1"/>
  <c r="H890" i="1"/>
  <c r="G890" i="1"/>
  <c r="I890" i="1"/>
  <c r="G967" i="1"/>
  <c r="H967" i="1"/>
  <c r="I967" i="1"/>
  <c r="G885" i="1"/>
  <c r="H885" i="1"/>
  <c r="I885" i="1"/>
  <c r="H884" i="1"/>
  <c r="G883" i="1"/>
  <c r="G884" i="1"/>
  <c r="I884" i="1"/>
  <c r="H966" i="1"/>
  <c r="G966" i="1"/>
  <c r="I966" i="1"/>
  <c r="G850" i="1"/>
  <c r="H850" i="1"/>
  <c r="I850" i="1"/>
  <c r="G104" i="1"/>
  <c r="H104" i="1"/>
  <c r="I104" i="1"/>
  <c r="J104" i="1" l="1"/>
  <c r="J850" i="1"/>
  <c r="J884" i="1"/>
  <c r="J890" i="1"/>
  <c r="J279" i="1"/>
  <c r="J966" i="1"/>
  <c r="J967" i="1"/>
  <c r="J885" i="1"/>
  <c r="H872" i="1"/>
  <c r="G872" i="1"/>
  <c r="I872" i="1"/>
  <c r="G692" i="1"/>
  <c r="H692" i="1"/>
  <c r="I692" i="1"/>
  <c r="G426" i="1"/>
  <c r="H426" i="1"/>
  <c r="I426" i="1"/>
  <c r="G425" i="1"/>
  <c r="H425" i="1"/>
  <c r="I425" i="1"/>
  <c r="G848" i="1"/>
  <c r="H848" i="1"/>
  <c r="I848" i="1"/>
  <c r="H146" i="1"/>
  <c r="G146" i="1"/>
  <c r="I146" i="1"/>
  <c r="G691" i="1"/>
  <c r="H691" i="1"/>
  <c r="I691" i="1"/>
  <c r="H278" i="1"/>
  <c r="G278" i="1"/>
  <c r="I278" i="1"/>
  <c r="J426" i="1" l="1"/>
  <c r="J425" i="1"/>
  <c r="J691" i="1"/>
  <c r="J146" i="1"/>
  <c r="J692" i="1"/>
  <c r="J872" i="1"/>
  <c r="J848" i="1"/>
  <c r="J278" i="1"/>
  <c r="H87" i="1"/>
  <c r="G87" i="1"/>
  <c r="I87" i="1"/>
  <c r="G298" i="1"/>
  <c r="H298" i="1"/>
  <c r="I298" i="1"/>
  <c r="J87" i="1" l="1"/>
  <c r="J298" i="1"/>
  <c r="H297" i="1"/>
  <c r="I291" i="1"/>
  <c r="I293" i="1"/>
  <c r="I295" i="1"/>
  <c r="I296" i="1"/>
  <c r="I297" i="1"/>
  <c r="H291" i="1"/>
  <c r="H293" i="1"/>
  <c r="H295" i="1"/>
  <c r="H296" i="1"/>
  <c r="G297" i="1"/>
  <c r="H384" i="1"/>
  <c r="H761" i="1"/>
  <c r="G761" i="1"/>
  <c r="I761" i="1"/>
  <c r="G384" i="1"/>
  <c r="I384" i="1"/>
  <c r="I61" i="1"/>
  <c r="J61" i="1" s="1"/>
  <c r="H61" i="1"/>
  <c r="J761" i="1" l="1"/>
  <c r="J296" i="1"/>
  <c r="J291" i="1"/>
  <c r="J293" i="1"/>
  <c r="J295" i="1"/>
  <c r="J297" i="1"/>
  <c r="J384" i="1"/>
  <c r="G155" i="1"/>
  <c r="H155" i="1"/>
  <c r="I155" i="1"/>
  <c r="J155" i="1" l="1"/>
  <c r="G423" i="1"/>
  <c r="H423" i="1"/>
  <c r="I423" i="1"/>
  <c r="H417" i="1"/>
  <c r="G417" i="1"/>
  <c r="I417" i="1"/>
  <c r="J423" i="1" l="1"/>
  <c r="J417" i="1"/>
  <c r="G679" i="1"/>
  <c r="H679" i="1"/>
  <c r="J679" i="1" s="1"/>
  <c r="I679" i="1"/>
  <c r="G580" i="1"/>
  <c r="G579" i="1"/>
  <c r="H562" i="1"/>
  <c r="I562" i="1" l="1"/>
  <c r="I668" i="1" l="1"/>
  <c r="I669" i="1"/>
  <c r="I670" i="1"/>
  <c r="H668" i="1"/>
  <c r="H669" i="1"/>
  <c r="H670" i="1"/>
  <c r="G668" i="1"/>
  <c r="G669" i="1"/>
  <c r="G670" i="1"/>
  <c r="G587" i="1"/>
  <c r="H587" i="1"/>
  <c r="I587" i="1"/>
  <c r="G584" i="1"/>
  <c r="H584" i="1"/>
  <c r="I584" i="1"/>
  <c r="G582" i="1"/>
  <c r="H582" i="1"/>
  <c r="J582" i="1" s="1"/>
  <c r="J562" i="1"/>
  <c r="G562" i="1"/>
  <c r="J668" i="1" l="1"/>
  <c r="J670" i="1"/>
  <c r="J669" i="1"/>
  <c r="J587" i="1"/>
  <c r="J584" i="1"/>
  <c r="G340" i="1"/>
  <c r="H340" i="1"/>
  <c r="I340" i="1"/>
  <c r="G518" i="1"/>
  <c r="H518" i="1"/>
  <c r="I518" i="1"/>
  <c r="G528" i="1"/>
  <c r="G103" i="1"/>
  <c r="H103" i="1"/>
  <c r="I103" i="1"/>
  <c r="G312" i="1"/>
  <c r="H312" i="1"/>
  <c r="I312" i="1"/>
  <c r="I311" i="1"/>
  <c r="H311" i="1"/>
  <c r="G311" i="1"/>
  <c r="J103" i="1" l="1"/>
  <c r="J311" i="1"/>
  <c r="J340" i="1"/>
  <c r="J518" i="1"/>
  <c r="J312" i="1"/>
  <c r="H490" i="1"/>
  <c r="G490" i="1"/>
  <c r="I490" i="1"/>
  <c r="J490" i="1" s="1"/>
  <c r="H422" i="1"/>
  <c r="H424" i="1"/>
  <c r="G424" i="1"/>
  <c r="I424" i="1"/>
  <c r="H517" i="1"/>
  <c r="G517" i="1"/>
  <c r="I517" i="1"/>
  <c r="G770" i="1"/>
  <c r="H770" i="1"/>
  <c r="I770" i="1"/>
  <c r="H847" i="1"/>
  <c r="J847" i="1" s="1"/>
  <c r="G847" i="1"/>
  <c r="I847" i="1"/>
  <c r="H846" i="1"/>
  <c r="G846" i="1"/>
  <c r="I846" i="1"/>
  <c r="H326" i="1"/>
  <c r="G326" i="1"/>
  <c r="I326" i="1"/>
  <c r="H277" i="1"/>
  <c r="G277" i="1"/>
  <c r="I277" i="1"/>
  <c r="G689" i="1"/>
  <c r="H689" i="1"/>
  <c r="I689" i="1"/>
  <c r="G275" i="1"/>
  <c r="H275" i="1"/>
  <c r="I275" i="1"/>
  <c r="H102" i="1"/>
  <c r="G102" i="1"/>
  <c r="I102" i="1"/>
  <c r="H686" i="1"/>
  <c r="G686" i="1"/>
  <c r="I686" i="1"/>
  <c r="G94" i="1"/>
  <c r="I94" i="1"/>
  <c r="H91" i="1"/>
  <c r="G91" i="1"/>
  <c r="I91" i="1"/>
  <c r="G144" i="1"/>
  <c r="H144" i="1"/>
  <c r="I144" i="1"/>
  <c r="H845" i="1"/>
  <c r="G845" i="1"/>
  <c r="I845" i="1"/>
  <c r="H685" i="1"/>
  <c r="G685" i="1"/>
  <c r="I685" i="1"/>
  <c r="H486" i="1"/>
  <c r="G486" i="1"/>
  <c r="I486" i="1"/>
  <c r="G529" i="1"/>
  <c r="H274" i="1"/>
  <c r="G274" i="1"/>
  <c r="I274" i="1"/>
  <c r="G684" i="1"/>
  <c r="H684" i="1"/>
  <c r="I684" i="1"/>
  <c r="H335" i="1"/>
  <c r="G335" i="1"/>
  <c r="I335" i="1"/>
  <c r="H683" i="1"/>
  <c r="G683" i="1"/>
  <c r="I683" i="1"/>
  <c r="J424" i="1" l="1"/>
  <c r="J683" i="1"/>
  <c r="J685" i="1"/>
  <c r="J686" i="1"/>
  <c r="J689" i="1"/>
  <c r="J144" i="1"/>
  <c r="J770" i="1"/>
  <c r="J94" i="1"/>
  <c r="J91" i="1"/>
  <c r="J102" i="1"/>
  <c r="J684" i="1"/>
  <c r="J846" i="1"/>
  <c r="J277" i="1"/>
  <c r="J845" i="1"/>
  <c r="J275" i="1"/>
  <c r="J517" i="1"/>
  <c r="J326" i="1"/>
  <c r="J486" i="1"/>
  <c r="J274" i="1"/>
  <c r="J335" i="1"/>
  <c r="I60" i="1"/>
  <c r="J60" i="1" s="1"/>
  <c r="H60" i="1"/>
  <c r="I59" i="1"/>
  <c r="H59" i="1"/>
  <c r="J59" i="1" l="1"/>
  <c r="H589" i="1"/>
  <c r="H591" i="1"/>
  <c r="I591" i="1"/>
  <c r="I589" i="1"/>
  <c r="G589" i="1"/>
  <c r="I29" i="1"/>
  <c r="H28" i="1"/>
  <c r="G29" i="1"/>
  <c r="I58" i="1"/>
  <c r="J58" i="1" s="1"/>
  <c r="H58" i="1"/>
  <c r="H721" i="1" l="1"/>
  <c r="H720" i="1"/>
  <c r="G720" i="1"/>
  <c r="G721" i="1"/>
  <c r="I721" i="1"/>
  <c r="H464" i="1"/>
  <c r="G464" i="1"/>
  <c r="I464" i="1"/>
  <c r="J721" i="1" l="1"/>
  <c r="J464" i="1"/>
  <c r="G591" i="1"/>
  <c r="J591" i="1"/>
  <c r="G588" i="1"/>
  <c r="H588" i="1"/>
  <c r="I588" i="1"/>
  <c r="H586" i="1"/>
  <c r="G586" i="1"/>
  <c r="I586" i="1"/>
  <c r="H579" i="1"/>
  <c r="I579" i="1"/>
  <c r="H578" i="1"/>
  <c r="G578" i="1"/>
  <c r="I578" i="1"/>
  <c r="H577" i="1"/>
  <c r="G577" i="1"/>
  <c r="I577" i="1"/>
  <c r="J579" i="1" l="1"/>
  <c r="J578" i="1"/>
  <c r="J586" i="1"/>
  <c r="J588" i="1"/>
  <c r="J589" i="1"/>
  <c r="J577" i="1"/>
  <c r="G768" i="1"/>
  <c r="H768" i="1"/>
  <c r="I768" i="1"/>
  <c r="G767" i="1"/>
  <c r="H767" i="1"/>
  <c r="I767" i="1"/>
  <c r="J768" i="1" l="1"/>
  <c r="J767" i="1"/>
  <c r="I57" i="1"/>
  <c r="J57" i="1" s="1"/>
  <c r="H57" i="1"/>
  <c r="I56" i="1" l="1"/>
  <c r="J56" i="1" s="1"/>
  <c r="H56" i="1"/>
  <c r="G262" i="1"/>
  <c r="I503" i="1" l="1"/>
  <c r="J503" i="1" s="1"/>
  <c r="I504" i="1"/>
  <c r="J504" i="1" s="1"/>
  <c r="I507" i="1"/>
  <c r="J507" i="1" s="1"/>
  <c r="I508" i="1"/>
  <c r="J508" i="1" s="1"/>
  <c r="I512" i="1"/>
  <c r="J512" i="1" s="1"/>
  <c r="I513" i="1"/>
  <c r="J513" i="1" s="1"/>
  <c r="I516" i="1"/>
  <c r="H516" i="1"/>
  <c r="G516" i="1"/>
  <c r="G512" i="1"/>
  <c r="G513" i="1"/>
  <c r="J516" i="1" l="1"/>
  <c r="H764" i="1"/>
  <c r="G764" i="1"/>
  <c r="I764" i="1"/>
  <c r="J764" i="1" l="1"/>
  <c r="I55" i="1"/>
  <c r="J55" i="1" s="1"/>
  <c r="H55" i="1"/>
  <c r="I720" i="1" l="1"/>
  <c r="J720" i="1" s="1"/>
  <c r="I54" i="1" l="1"/>
  <c r="J54" i="1" s="1"/>
  <c r="H54" i="1"/>
  <c r="I739" i="1" l="1"/>
  <c r="I53" i="1" l="1"/>
  <c r="J53" i="1" s="1"/>
  <c r="H53" i="1"/>
  <c r="G769" i="1" l="1"/>
  <c r="H760" i="1"/>
  <c r="H763" i="1"/>
  <c r="H769" i="1"/>
  <c r="I769" i="1"/>
  <c r="H707" i="1"/>
  <c r="G707" i="1"/>
  <c r="I707" i="1"/>
  <c r="J707" i="1" l="1"/>
  <c r="J769" i="1"/>
  <c r="I52" i="1"/>
  <c r="J52" i="1" s="1"/>
  <c r="H52" i="1"/>
  <c r="G28" i="1" l="1"/>
  <c r="H29" i="1"/>
  <c r="I28" i="1"/>
  <c r="J28" i="1" l="1"/>
  <c r="I51" i="1"/>
  <c r="J51" i="1" s="1"/>
  <c r="H51" i="1"/>
  <c r="H377" i="1" l="1"/>
  <c r="H416" i="1"/>
  <c r="H420" i="1"/>
  <c r="H307" i="1"/>
  <c r="H476" i="1"/>
  <c r="I377" i="1"/>
  <c r="G377" i="1"/>
  <c r="G293" i="1"/>
  <c r="G416" i="1"/>
  <c r="I416" i="1"/>
  <c r="G420" i="1"/>
  <c r="I420" i="1"/>
  <c r="I300" i="1"/>
  <c r="I304" i="1"/>
  <c r="I305" i="1"/>
  <c r="I306" i="1"/>
  <c r="I307" i="1"/>
  <c r="H300" i="1"/>
  <c r="H304" i="1"/>
  <c r="H305" i="1"/>
  <c r="H306" i="1"/>
  <c r="G306" i="1"/>
  <c r="G307" i="1"/>
  <c r="G476" i="1"/>
  <c r="I476" i="1"/>
  <c r="J476" i="1" s="1"/>
  <c r="J377" i="1" l="1"/>
  <c r="J420" i="1"/>
  <c r="J306" i="1"/>
  <c r="J416" i="1"/>
  <c r="J305" i="1"/>
  <c r="J307" i="1"/>
  <c r="J300" i="1"/>
  <c r="J304" i="1"/>
  <c r="I359" i="1"/>
  <c r="G86" i="1" l="1"/>
  <c r="H86" i="1"/>
  <c r="I86" i="1"/>
  <c r="J86" i="1" l="1"/>
  <c r="G760" i="1"/>
  <c r="I760" i="1"/>
  <c r="J760" i="1" s="1"/>
  <c r="H480" i="1"/>
  <c r="J480" i="1" s="1"/>
  <c r="I480" i="1"/>
  <c r="G480" i="1"/>
  <c r="H381" i="1"/>
  <c r="G381" i="1"/>
  <c r="I381" i="1"/>
  <c r="H264" i="1"/>
  <c r="G264" i="1"/>
  <c r="I264" i="1"/>
  <c r="J381" i="1" l="1"/>
  <c r="J264" i="1"/>
  <c r="I561" i="1"/>
  <c r="H561" i="1"/>
  <c r="I502" i="1"/>
  <c r="H502" i="1"/>
  <c r="J561" i="1" l="1"/>
  <c r="G561" i="1"/>
  <c r="J557" i="1"/>
  <c r="H560" i="1"/>
  <c r="G560" i="1"/>
  <c r="H50" i="1" l="1"/>
  <c r="I50" i="1"/>
  <c r="J50" i="1" s="1"/>
  <c r="H242" i="1" l="1"/>
  <c r="I229" i="1"/>
  <c r="I230" i="1"/>
  <c r="I231" i="1"/>
  <c r="I242" i="1"/>
  <c r="J242" i="1" s="1"/>
  <c r="H229" i="1"/>
  <c r="H230" i="1"/>
  <c r="H231" i="1"/>
  <c r="G242" i="1"/>
  <c r="H411" i="1"/>
  <c r="H383" i="1"/>
  <c r="G411" i="1"/>
  <c r="I411" i="1"/>
  <c r="G383" i="1"/>
  <c r="I383" i="1"/>
  <c r="J383" i="1" l="1"/>
  <c r="J411" i="1"/>
  <c r="J231" i="1"/>
  <c r="J230" i="1"/>
  <c r="J229" i="1"/>
  <c r="H143" i="1"/>
  <c r="G143" i="1"/>
  <c r="I143" i="1"/>
  <c r="H434" i="1"/>
  <c r="H428" i="1"/>
  <c r="J428" i="1" s="1"/>
  <c r="H429" i="1"/>
  <c r="H432" i="1"/>
  <c r="G434" i="1"/>
  <c r="I434" i="1"/>
  <c r="H180" i="1"/>
  <c r="G180" i="1"/>
  <c r="I180" i="1"/>
  <c r="H202" i="1"/>
  <c r="I201" i="1"/>
  <c r="I202" i="1"/>
  <c r="J202" i="1" s="1"/>
  <c r="H201" i="1"/>
  <c r="G201" i="1"/>
  <c r="G202" i="1"/>
  <c r="J180" i="1" l="1"/>
  <c r="J143" i="1"/>
  <c r="J434" i="1"/>
  <c r="J201" i="1"/>
  <c r="I804" i="1"/>
  <c r="H804" i="1"/>
  <c r="G804" i="1"/>
  <c r="I803" i="1"/>
  <c r="H803" i="1"/>
  <c r="G803" i="1"/>
  <c r="H802" i="1"/>
  <c r="I802" i="1"/>
  <c r="G802" i="1"/>
  <c r="I800" i="1"/>
  <c r="G800" i="1"/>
  <c r="H800" i="1"/>
  <c r="J803" i="1" l="1"/>
  <c r="J800" i="1"/>
  <c r="J804" i="1"/>
  <c r="J802" i="1"/>
  <c r="I49" i="1"/>
  <c r="J49" i="1" s="1"/>
  <c r="H49" i="1"/>
  <c r="H48" i="1" l="1"/>
  <c r="I48" i="1"/>
  <c r="J48" i="1" s="1"/>
  <c r="J593" i="1" l="1"/>
  <c r="J594" i="1"/>
  <c r="I597" i="1"/>
  <c r="H596" i="1"/>
  <c r="H597" i="1"/>
  <c r="G596" i="1"/>
  <c r="G597" i="1"/>
  <c r="H865" i="1"/>
  <c r="G865" i="1"/>
  <c r="I865" i="1"/>
  <c r="H871" i="1"/>
  <c r="G871" i="1"/>
  <c r="I871" i="1"/>
  <c r="J871" i="1" l="1"/>
  <c r="J865" i="1"/>
  <c r="J597" i="1"/>
  <c r="I596" i="1"/>
  <c r="J596" i="1" s="1"/>
  <c r="I599" i="1"/>
  <c r="I600" i="1"/>
  <c r="I601" i="1"/>
  <c r="I602" i="1"/>
  <c r="H602" i="1"/>
  <c r="H600" i="1"/>
  <c r="H601" i="1"/>
  <c r="G600" i="1"/>
  <c r="G601" i="1"/>
  <c r="G602" i="1"/>
  <c r="J600" i="1" l="1"/>
  <c r="J602" i="1"/>
  <c r="J601" i="1"/>
  <c r="H650" i="1"/>
  <c r="G650" i="1"/>
  <c r="I650" i="1"/>
  <c r="H843" i="1"/>
  <c r="H840" i="1"/>
  <c r="H841" i="1"/>
  <c r="H842" i="1"/>
  <c r="I843" i="1"/>
  <c r="G843" i="1"/>
  <c r="J650" i="1" l="1"/>
  <c r="J843" i="1"/>
  <c r="I47" i="1"/>
  <c r="J47" i="1" s="1"/>
  <c r="H47" i="1"/>
  <c r="I842" i="1"/>
  <c r="J842" i="1" s="1"/>
  <c r="G842" i="1"/>
  <c r="I841" i="1"/>
  <c r="J841" i="1" s="1"/>
  <c r="G841" i="1"/>
  <c r="G840" i="1" l="1"/>
  <c r="I840" i="1"/>
  <c r="J840" i="1" l="1"/>
  <c r="G758" i="1"/>
  <c r="I46" i="1"/>
  <c r="J46" i="1" s="1"/>
  <c r="H46" i="1"/>
  <c r="I45" i="1" l="1"/>
  <c r="J45" i="1" s="1"/>
  <c r="H45" i="1"/>
  <c r="G646" i="1" l="1"/>
  <c r="H646" i="1"/>
  <c r="I646" i="1"/>
  <c r="G154" i="1"/>
  <c r="H154" i="1"/>
  <c r="I154" i="1"/>
  <c r="J646" i="1" l="1"/>
  <c r="J154" i="1"/>
  <c r="H27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G27" i="1"/>
  <c r="J27" i="1" l="1"/>
  <c r="I44" i="1"/>
  <c r="J44" i="1" s="1"/>
  <c r="H44" i="1"/>
  <c r="I43" i="1" l="1"/>
  <c r="J43" i="1" s="1"/>
  <c r="H43" i="1"/>
  <c r="I42" i="1" l="1"/>
  <c r="J42" i="1" s="1"/>
  <c r="I14" i="1"/>
  <c r="H14" i="1"/>
  <c r="H42" i="1"/>
  <c r="G14" i="1"/>
  <c r="H40" i="1"/>
  <c r="J14" i="1" l="1"/>
  <c r="I31" i="1"/>
  <c r="I32" i="1"/>
  <c r="I33" i="1"/>
  <c r="I34" i="1"/>
  <c r="I35" i="1"/>
  <c r="I36" i="1"/>
  <c r="I37" i="1"/>
  <c r="I38" i="1"/>
  <c r="I39" i="1"/>
  <c r="J39" i="1" s="1"/>
  <c r="H41" i="1" l="1"/>
  <c r="I41" i="1"/>
  <c r="J41" i="1" s="1"/>
  <c r="H39" i="1" l="1"/>
  <c r="J38" i="1" s="1"/>
  <c r="I40" i="1" l="1"/>
  <c r="J40" i="1" s="1"/>
  <c r="G83" i="1" l="1"/>
  <c r="H38" i="1"/>
  <c r="J37" i="1" s="1"/>
  <c r="G901" i="1" l="1"/>
  <c r="H901" i="1"/>
  <c r="I901" i="1"/>
  <c r="J901" i="1" l="1"/>
  <c r="H37" i="1"/>
  <c r="J36" i="1" s="1"/>
  <c r="H34" i="1" l="1"/>
  <c r="J33" i="1" s="1"/>
  <c r="G1041" i="1" l="1"/>
  <c r="H1041" i="1"/>
  <c r="I1041" i="1"/>
  <c r="J1041" i="1" l="1"/>
  <c r="H36" i="1"/>
  <c r="J35" i="1" s="1"/>
  <c r="G960" i="1" l="1"/>
  <c r="H960" i="1"/>
  <c r="I960" i="1"/>
  <c r="G958" i="1"/>
  <c r="H958" i="1"/>
  <c r="I958" i="1"/>
  <c r="J958" i="1" s="1"/>
  <c r="G947" i="1"/>
  <c r="H947" i="1"/>
  <c r="I947" i="1"/>
  <c r="G882" i="1"/>
  <c r="G875" i="1"/>
  <c r="H875" i="1"/>
  <c r="I875" i="1"/>
  <c r="G861" i="1"/>
  <c r="G860" i="1"/>
  <c r="G859" i="1"/>
  <c r="H859" i="1"/>
  <c r="I859" i="1"/>
  <c r="H860" i="1"/>
  <c r="I860" i="1"/>
  <c r="H861" i="1"/>
  <c r="I861" i="1"/>
  <c r="G844" i="1"/>
  <c r="H844" i="1"/>
  <c r="I844" i="1"/>
  <c r="G780" i="1"/>
  <c r="H780" i="1"/>
  <c r="I780" i="1"/>
  <c r="G752" i="1"/>
  <c r="H752" i="1"/>
  <c r="I752" i="1"/>
  <c r="G746" i="1"/>
  <c r="H746" i="1"/>
  <c r="I746" i="1"/>
  <c r="G698" i="1"/>
  <c r="H698" i="1"/>
  <c r="I698" i="1"/>
  <c r="G676" i="1"/>
  <c r="H676" i="1"/>
  <c r="I676" i="1"/>
  <c r="G678" i="1"/>
  <c r="H678" i="1"/>
  <c r="I678" i="1"/>
  <c r="G662" i="1"/>
  <c r="H662" i="1"/>
  <c r="I662" i="1"/>
  <c r="G635" i="1"/>
  <c r="H635" i="1"/>
  <c r="I635" i="1"/>
  <c r="G614" i="1"/>
  <c r="H614" i="1"/>
  <c r="J614" i="1" s="1"/>
  <c r="G569" i="1"/>
  <c r="I560" i="1"/>
  <c r="G564" i="1"/>
  <c r="H564" i="1"/>
  <c r="I564" i="1"/>
  <c r="G566" i="1"/>
  <c r="H566" i="1"/>
  <c r="I566" i="1"/>
  <c r="G555" i="1"/>
  <c r="H555" i="1"/>
  <c r="I555" i="1"/>
  <c r="G499" i="1"/>
  <c r="H499" i="1"/>
  <c r="I499" i="1"/>
  <c r="G462" i="1"/>
  <c r="H462" i="1"/>
  <c r="I462" i="1"/>
  <c r="G463" i="1"/>
  <c r="H463" i="1"/>
  <c r="I463" i="1"/>
  <c r="G450" i="1"/>
  <c r="H450" i="1"/>
  <c r="I450" i="1"/>
  <c r="H406" i="1"/>
  <c r="G397" i="1"/>
  <c r="H397" i="1"/>
  <c r="I397" i="1"/>
  <c r="G394" i="1"/>
  <c r="H394" i="1"/>
  <c r="I394" i="1"/>
  <c r="G350" i="1"/>
  <c r="H350" i="1"/>
  <c r="I350" i="1"/>
  <c r="G272" i="1"/>
  <c r="H272" i="1"/>
  <c r="I272" i="1"/>
  <c r="G269" i="1"/>
  <c r="H269" i="1"/>
  <c r="I269" i="1"/>
  <c r="G270" i="1"/>
  <c r="H270" i="1"/>
  <c r="I270" i="1"/>
  <c r="G267" i="1"/>
  <c r="H267" i="1"/>
  <c r="I267" i="1"/>
  <c r="G254" i="1"/>
  <c r="H254" i="1"/>
  <c r="I254" i="1"/>
  <c r="G255" i="1"/>
  <c r="H255" i="1"/>
  <c r="I255" i="1"/>
  <c r="G252" i="1"/>
  <c r="H252" i="1"/>
  <c r="I252" i="1"/>
  <c r="G249" i="1"/>
  <c r="H249" i="1"/>
  <c r="I249" i="1"/>
  <c r="G214" i="1"/>
  <c r="H214" i="1"/>
  <c r="I214" i="1"/>
  <c r="G207" i="1"/>
  <c r="H207" i="1"/>
  <c r="I207" i="1"/>
  <c r="G204" i="1"/>
  <c r="H204" i="1"/>
  <c r="I204" i="1"/>
  <c r="G197" i="1"/>
  <c r="H197" i="1"/>
  <c r="I197" i="1"/>
  <c r="I196" i="1"/>
  <c r="H181" i="1"/>
  <c r="I181" i="1"/>
  <c r="H182" i="1"/>
  <c r="I182" i="1"/>
  <c r="H184" i="1"/>
  <c r="I184" i="1"/>
  <c r="H185" i="1"/>
  <c r="I185" i="1"/>
  <c r="H186" i="1"/>
  <c r="I186" i="1"/>
  <c r="H187" i="1"/>
  <c r="I187" i="1"/>
  <c r="I173" i="1"/>
  <c r="I165" i="1"/>
  <c r="I152" i="1"/>
  <c r="I85" i="1"/>
  <c r="G126" i="1"/>
  <c r="H126" i="1"/>
  <c r="I126" i="1"/>
  <c r="H163" i="1"/>
  <c r="G121" i="1"/>
  <c r="H121" i="1"/>
  <c r="I121" i="1"/>
  <c r="G159" i="1"/>
  <c r="H159" i="1"/>
  <c r="J159" i="1" s="1"/>
  <c r="G162" i="1"/>
  <c r="H162" i="1"/>
  <c r="G77" i="1"/>
  <c r="H77" i="1"/>
  <c r="J74" i="1" s="1"/>
  <c r="H33" i="1"/>
  <c r="J32" i="1" s="1"/>
  <c r="I13" i="1"/>
  <c r="G24" i="1"/>
  <c r="H24" i="1"/>
  <c r="J24" i="1" s="1"/>
  <c r="G25" i="1"/>
  <c r="H25" i="1"/>
  <c r="J25" i="1" s="1"/>
  <c r="G26" i="1"/>
  <c r="H26" i="1"/>
  <c r="J26" i="1" s="1"/>
  <c r="H31" i="1"/>
  <c r="J29" i="1" s="1"/>
  <c r="H32" i="1"/>
  <c r="G15" i="1"/>
  <c r="H15" i="1"/>
  <c r="J15" i="1" s="1"/>
  <c r="G16" i="1"/>
  <c r="H16" i="1"/>
  <c r="J16" i="1" s="1"/>
  <c r="G17" i="1"/>
  <c r="H17" i="1"/>
  <c r="J17" i="1" s="1"/>
  <c r="G18" i="1"/>
  <c r="H18" i="1"/>
  <c r="J18" i="1" s="1"/>
  <c r="G19" i="1"/>
  <c r="H19" i="1"/>
  <c r="J19" i="1" s="1"/>
  <c r="G20" i="1"/>
  <c r="H20" i="1"/>
  <c r="J20" i="1" s="1"/>
  <c r="G21" i="1"/>
  <c r="H21" i="1"/>
  <c r="J21" i="1" s="1"/>
  <c r="G22" i="1"/>
  <c r="H22" i="1"/>
  <c r="J22" i="1" s="1"/>
  <c r="G23" i="1"/>
  <c r="H23" i="1"/>
  <c r="J23" i="1" s="1"/>
  <c r="H641" i="1"/>
  <c r="I641" i="1"/>
  <c r="H640" i="1"/>
  <c r="H642" i="1"/>
  <c r="G641" i="1"/>
  <c r="J678" i="1" l="1"/>
  <c r="J752" i="1"/>
  <c r="J947" i="1"/>
  <c r="J269" i="1"/>
  <c r="J270" i="1"/>
  <c r="J267" i="1"/>
  <c r="J197" i="1"/>
  <c r="J162" i="1"/>
  <c r="J780" i="1"/>
  <c r="J662" i="1"/>
  <c r="J121" i="1"/>
  <c r="J635" i="1"/>
  <c r="J698" i="1"/>
  <c r="J641" i="1"/>
  <c r="J676" i="1"/>
  <c r="J31" i="1"/>
  <c r="J30" i="1"/>
  <c r="J186" i="1"/>
  <c r="J184" i="1"/>
  <c r="J181" i="1"/>
  <c r="J462" i="1"/>
  <c r="J187" i="1"/>
  <c r="J185" i="1"/>
  <c r="J182" i="1"/>
  <c r="J463" i="1"/>
  <c r="J450" i="1"/>
  <c r="J249" i="1"/>
  <c r="J566" i="1"/>
  <c r="J861" i="1"/>
  <c r="J564" i="1"/>
  <c r="J394" i="1"/>
  <c r="J859" i="1"/>
  <c r="J875" i="1"/>
  <c r="J960" i="1"/>
  <c r="J252" i="1"/>
  <c r="J272" i="1"/>
  <c r="J254" i="1"/>
  <c r="J397" i="1"/>
  <c r="J350" i="1"/>
  <c r="J214" i="1"/>
  <c r="J207" i="1"/>
  <c r="J255" i="1"/>
  <c r="J204" i="1"/>
  <c r="J499" i="1"/>
  <c r="J860" i="1"/>
  <c r="J844" i="1"/>
  <c r="H374" i="1"/>
  <c r="G374" i="1"/>
  <c r="I369" i="1"/>
  <c r="I370" i="1"/>
  <c r="I372" i="1"/>
  <c r="I373" i="1"/>
  <c r="H372" i="1"/>
  <c r="H373" i="1"/>
  <c r="I374" i="1"/>
  <c r="G863" i="1"/>
  <c r="H863" i="1"/>
  <c r="I862" i="1"/>
  <c r="I863" i="1"/>
  <c r="H862" i="1"/>
  <c r="H867" i="1"/>
  <c r="G867" i="1"/>
  <c r="I867" i="1"/>
  <c r="H263" i="1"/>
  <c r="G263" i="1"/>
  <c r="I263" i="1"/>
  <c r="G422" i="1"/>
  <c r="I422" i="1"/>
  <c r="J422" i="1" s="1"/>
  <c r="H82" i="1"/>
  <c r="H83" i="1"/>
  <c r="G82" i="1"/>
  <c r="I83" i="1"/>
  <c r="G79" i="1"/>
  <c r="J374" i="1" l="1"/>
  <c r="J372" i="1"/>
  <c r="J83" i="1"/>
  <c r="J373" i="1"/>
  <c r="J82" i="1"/>
  <c r="J862" i="1"/>
  <c r="J263" i="1"/>
  <c r="J867" i="1"/>
  <c r="J863" i="1"/>
  <c r="H90" i="1"/>
  <c r="I90" i="1"/>
  <c r="G90" i="1"/>
  <c r="G208" i="1"/>
  <c r="I208" i="1"/>
  <c r="H208" i="1"/>
  <c r="H206" i="1"/>
  <c r="G189" i="1"/>
  <c r="G196" i="1"/>
  <c r="G206" i="1"/>
  <c r="H484" i="1"/>
  <c r="I484" i="1"/>
  <c r="H132" i="1"/>
  <c r="G484" i="1"/>
  <c r="H131" i="1"/>
  <c r="G131" i="1"/>
  <c r="G132" i="1"/>
  <c r="I132" i="1"/>
  <c r="J132" i="1" s="1"/>
  <c r="H667" i="1"/>
  <c r="G667" i="1"/>
  <c r="I667" i="1"/>
  <c r="H35" i="1"/>
  <c r="J34" i="1" s="1"/>
  <c r="H13" i="1"/>
  <c r="J13" i="1" s="1"/>
  <c r="G13" i="1"/>
  <c r="G657" i="1"/>
  <c r="G656" i="1"/>
  <c r="H657" i="1"/>
  <c r="I657" i="1"/>
  <c r="J667" i="1" l="1"/>
  <c r="J657" i="1"/>
  <c r="J90" i="1"/>
  <c r="J484" i="1"/>
  <c r="J208" i="1"/>
  <c r="H656" i="1"/>
  <c r="I652" i="1"/>
  <c r="I653" i="1"/>
  <c r="I654" i="1"/>
  <c r="I655" i="1"/>
  <c r="I656" i="1"/>
  <c r="H654" i="1"/>
  <c r="H655" i="1"/>
  <c r="G655" i="1"/>
  <c r="J656" i="1" l="1"/>
  <c r="J655" i="1"/>
  <c r="J654" i="1"/>
  <c r="I750" i="1"/>
  <c r="H750" i="1"/>
  <c r="G750" i="1"/>
  <c r="I747" i="1"/>
  <c r="I749" i="1"/>
  <c r="H749" i="1"/>
  <c r="G749" i="1"/>
  <c r="G744" i="1"/>
  <c r="H744" i="1"/>
  <c r="I744" i="1"/>
  <c r="H743" i="1"/>
  <c r="H742" i="1"/>
  <c r="I743" i="1"/>
  <c r="I741" i="1"/>
  <c r="I742" i="1"/>
  <c r="G743" i="1"/>
  <c r="G742" i="1"/>
  <c r="G447" i="1"/>
  <c r="I447" i="1"/>
  <c r="J447" i="1" s="1"/>
  <c r="I442" i="1"/>
  <c r="I443" i="1"/>
  <c r="I444" i="1"/>
  <c r="J444" i="1" s="1"/>
  <c r="H443" i="1"/>
  <c r="G443" i="1"/>
  <c r="H211" i="1"/>
  <c r="I211" i="1"/>
  <c r="I206" i="1"/>
  <c r="I209" i="1"/>
  <c r="I210" i="1"/>
  <c r="G211" i="1"/>
  <c r="H210" i="1"/>
  <c r="G210" i="1"/>
  <c r="H223" i="1"/>
  <c r="G223" i="1"/>
  <c r="I223" i="1"/>
  <c r="H659" i="1"/>
  <c r="G659" i="1"/>
  <c r="I659" i="1"/>
  <c r="I735" i="1"/>
  <c r="H735" i="1"/>
  <c r="G735" i="1"/>
  <c r="H734" i="1"/>
  <c r="J734" i="1" s="1"/>
  <c r="H701" i="1"/>
  <c r="I699" i="1"/>
  <c r="I700" i="1"/>
  <c r="I701" i="1"/>
  <c r="H700" i="1"/>
  <c r="G700" i="1"/>
  <c r="G701" i="1"/>
  <c r="I399" i="1"/>
  <c r="G399" i="1"/>
  <c r="H392" i="1"/>
  <c r="I392" i="1"/>
  <c r="G392" i="1"/>
  <c r="G369" i="1"/>
  <c r="H369" i="1"/>
  <c r="J369" i="1" s="1"/>
  <c r="H368" i="1"/>
  <c r="G368" i="1"/>
  <c r="I368" i="1"/>
  <c r="H354" i="1"/>
  <c r="G354" i="1"/>
  <c r="I354" i="1"/>
  <c r="H353" i="1"/>
  <c r="I353" i="1"/>
  <c r="G353" i="1"/>
  <c r="H123" i="1"/>
  <c r="G123" i="1"/>
  <c r="I123" i="1"/>
  <c r="J735" i="1" l="1"/>
  <c r="J368" i="1"/>
  <c r="J354" i="1"/>
  <c r="J750" i="1"/>
  <c r="J123" i="1"/>
  <c r="J742" i="1"/>
  <c r="J744" i="1"/>
  <c r="J353" i="1"/>
  <c r="J659" i="1"/>
  <c r="J700" i="1"/>
  <c r="J701" i="1"/>
  <c r="J743" i="1"/>
  <c r="J443" i="1"/>
  <c r="J211" i="1"/>
  <c r="J399" i="1"/>
  <c r="J210" i="1"/>
  <c r="J223" i="1"/>
  <c r="J392" i="1"/>
  <c r="G391" i="1"/>
  <c r="H352" i="1" l="1"/>
  <c r="G352" i="1"/>
  <c r="G351" i="1"/>
  <c r="H351" i="1"/>
  <c r="I351" i="1"/>
  <c r="J351" i="1" l="1"/>
  <c r="I349" i="1"/>
  <c r="H349" i="1"/>
  <c r="H347" i="1"/>
  <c r="I352" i="1"/>
  <c r="J352" i="1" s="1"/>
  <c r="G503" i="1"/>
  <c r="G595" i="1" l="1"/>
  <c r="H595" i="1"/>
  <c r="G592" i="1"/>
  <c r="G576" i="1"/>
  <c r="I595" i="1"/>
  <c r="G643" i="1"/>
  <c r="H643" i="1"/>
  <c r="I643" i="1"/>
  <c r="G153" i="1"/>
  <c r="H153" i="1"/>
  <c r="I153" i="1"/>
  <c r="J643" i="1" l="1"/>
  <c r="J153" i="1"/>
  <c r="J595" i="1"/>
  <c r="G732" i="1"/>
  <c r="G1087" i="1" l="1"/>
  <c r="I778" i="1" l="1"/>
  <c r="I777" i="1"/>
  <c r="H778" i="1"/>
  <c r="G778" i="1"/>
  <c r="G777" i="1"/>
  <c r="J778" i="1" l="1"/>
  <c r="G473" i="1"/>
  <c r="H473" i="1"/>
  <c r="I473" i="1"/>
  <c r="J473" i="1" l="1"/>
  <c r="H172" i="1"/>
  <c r="H165" i="1"/>
  <c r="J165" i="1" s="1"/>
  <c r="G172" i="1"/>
  <c r="G169" i="1"/>
  <c r="G173" i="1"/>
  <c r="I172" i="1"/>
  <c r="J172" i="1" s="1"/>
  <c r="G168" i="1"/>
  <c r="I168" i="1"/>
  <c r="J168" i="1" s="1"/>
  <c r="I164" i="1"/>
  <c r="I163" i="1"/>
  <c r="J163" i="1" s="1"/>
  <c r="H167" i="1"/>
  <c r="H567" i="1"/>
  <c r="G567" i="1"/>
  <c r="I567" i="1"/>
  <c r="H559" i="1"/>
  <c r="G559" i="1"/>
  <c r="I559" i="1"/>
  <c r="H461" i="1"/>
  <c r="G461" i="1"/>
  <c r="I461" i="1"/>
  <c r="H164" i="1"/>
  <c r="J164" i="1" s="1"/>
  <c r="G164" i="1"/>
  <c r="G165" i="1"/>
  <c r="H158" i="1"/>
  <c r="J158" i="1" s="1"/>
  <c r="H157" i="1"/>
  <c r="J157" i="1" s="1"/>
  <c r="G158" i="1"/>
  <c r="J461" i="1" l="1"/>
  <c r="J567" i="1"/>
  <c r="H173" i="1"/>
  <c r="J173" i="1" s="1"/>
  <c r="H410" i="1" l="1"/>
  <c r="G410" i="1"/>
  <c r="H12" i="1"/>
  <c r="G12" i="1"/>
  <c r="H592" i="1"/>
  <c r="I592" i="1"/>
  <c r="J560" i="1" s="1"/>
  <c r="J592" i="1" l="1"/>
  <c r="G731" i="1"/>
  <c r="H731" i="1"/>
  <c r="I731" i="1"/>
  <c r="J731" i="1" l="1"/>
  <c r="I89" i="1"/>
  <c r="J89" i="1" s="1"/>
  <c r="I120" i="1"/>
  <c r="I122" i="1"/>
  <c r="I127" i="1"/>
  <c r="I129" i="1"/>
  <c r="I131" i="1"/>
  <c r="J131" i="1" s="1"/>
  <c r="I135" i="1"/>
  <c r="I136" i="1"/>
  <c r="I138" i="1"/>
  <c r="I139" i="1"/>
  <c r="I141" i="1"/>
  <c r="I151" i="1"/>
  <c r="I166" i="1"/>
  <c r="I167" i="1"/>
  <c r="J167" i="1" s="1"/>
  <c r="I169" i="1"/>
  <c r="J169" i="1" s="1"/>
  <c r="I189" i="1"/>
  <c r="I194" i="1"/>
  <c r="I195" i="1"/>
  <c r="I199" i="1"/>
  <c r="I203" i="1"/>
  <c r="I213" i="1"/>
  <c r="I215" i="1"/>
  <c r="I216" i="1"/>
  <c r="I217" i="1"/>
  <c r="I218" i="1"/>
  <c r="I219" i="1"/>
  <c r="I220" i="1"/>
  <c r="I221" i="1"/>
  <c r="I222" i="1"/>
  <c r="I224" i="1"/>
  <c r="I225" i="1"/>
  <c r="I226" i="1"/>
  <c r="I243" i="1"/>
  <c r="I244" i="1"/>
  <c r="I245" i="1"/>
  <c r="I248" i="1"/>
  <c r="I250" i="1"/>
  <c r="I251" i="1"/>
  <c r="I253" i="1"/>
  <c r="I256" i="1"/>
  <c r="I257" i="1"/>
  <c r="I260" i="1"/>
  <c r="I261" i="1"/>
  <c r="I262" i="1"/>
  <c r="I268" i="1"/>
  <c r="I273" i="1"/>
  <c r="I290" i="1"/>
  <c r="I299" i="1"/>
  <c r="I313" i="1"/>
  <c r="I314" i="1"/>
  <c r="J314" i="1" s="1"/>
  <c r="I322" i="1"/>
  <c r="I323" i="1"/>
  <c r="I324" i="1"/>
  <c r="I327" i="1"/>
  <c r="I328" i="1"/>
  <c r="I329" i="1"/>
  <c r="I330" i="1"/>
  <c r="I331" i="1"/>
  <c r="I334" i="1"/>
  <c r="I342" i="1"/>
  <c r="I343" i="1"/>
  <c r="I345" i="1"/>
  <c r="I346" i="1"/>
  <c r="I347" i="1"/>
  <c r="I348" i="1"/>
  <c r="I355" i="1"/>
  <c r="I358" i="1"/>
  <c r="I362" i="1"/>
  <c r="I364" i="1"/>
  <c r="I366" i="1"/>
  <c r="I367" i="1"/>
  <c r="I376" i="1"/>
  <c r="I379" i="1"/>
  <c r="I382" i="1"/>
  <c r="I390" i="1"/>
  <c r="I391" i="1"/>
  <c r="I393" i="1"/>
  <c r="I396" i="1"/>
  <c r="I398" i="1"/>
  <c r="I401" i="1"/>
  <c r="I402" i="1"/>
  <c r="I403" i="1"/>
  <c r="I404" i="1"/>
  <c r="I405" i="1"/>
  <c r="I406" i="1"/>
  <c r="I407" i="1"/>
  <c r="I408" i="1"/>
  <c r="I409" i="1"/>
  <c r="I410" i="1"/>
  <c r="I412" i="1"/>
  <c r="J412" i="1" s="1"/>
  <c r="I413" i="1"/>
  <c r="J413" i="1" s="1"/>
  <c r="I415" i="1"/>
  <c r="I419" i="1"/>
  <c r="I429" i="1"/>
  <c r="J429" i="1" s="1"/>
  <c r="I432" i="1"/>
  <c r="J432" i="1" s="1"/>
  <c r="I435" i="1"/>
  <c r="I436" i="1"/>
  <c r="I437" i="1"/>
  <c r="I438" i="1"/>
  <c r="I439" i="1"/>
  <c r="I440" i="1"/>
  <c r="I448" i="1"/>
  <c r="I449" i="1"/>
  <c r="I451" i="1"/>
  <c r="I455" i="1"/>
  <c r="I457" i="1"/>
  <c r="I460" i="1"/>
  <c r="I467" i="1"/>
  <c r="I468" i="1"/>
  <c r="I469" i="1"/>
  <c r="I470" i="1"/>
  <c r="I471" i="1"/>
  <c r="I472" i="1"/>
  <c r="I474" i="1"/>
  <c r="I475" i="1"/>
  <c r="I478" i="1"/>
  <c r="I479" i="1"/>
  <c r="I483" i="1"/>
  <c r="I485" i="1"/>
  <c r="I498" i="1"/>
  <c r="I500" i="1"/>
  <c r="I549" i="1"/>
  <c r="I550" i="1"/>
  <c r="I551" i="1"/>
  <c r="I553" i="1"/>
  <c r="I554" i="1"/>
  <c r="I568" i="1"/>
  <c r="I571" i="1"/>
  <c r="J555" i="1" s="1"/>
  <c r="I572" i="1"/>
  <c r="J556" i="1" s="1"/>
  <c r="I574" i="1"/>
  <c r="J558" i="1" s="1"/>
  <c r="I576" i="1"/>
  <c r="J559" i="1" s="1"/>
  <c r="I604" i="1"/>
  <c r="I605" i="1"/>
  <c r="I606" i="1"/>
  <c r="I607" i="1"/>
  <c r="I608" i="1"/>
  <c r="I609" i="1"/>
  <c r="I619" i="1"/>
  <c r="I621" i="1"/>
  <c r="I623" i="1"/>
  <c r="I624" i="1"/>
  <c r="I625" i="1"/>
  <c r="I626" i="1"/>
  <c r="I627" i="1"/>
  <c r="I629" i="1"/>
  <c r="I630" i="1"/>
  <c r="I631" i="1"/>
  <c r="I633" i="1"/>
  <c r="I634" i="1"/>
  <c r="I637" i="1"/>
  <c r="I640" i="1"/>
  <c r="J640" i="1" s="1"/>
  <c r="I642" i="1"/>
  <c r="J642" i="1" s="1"/>
  <c r="I647" i="1"/>
  <c r="I648" i="1"/>
  <c r="I649" i="1"/>
  <c r="I658" i="1"/>
  <c r="I660" i="1"/>
  <c r="I661" i="1"/>
  <c r="I663" i="1"/>
  <c r="I664" i="1"/>
  <c r="I665" i="1"/>
  <c r="I666" i="1"/>
  <c r="I673" i="1"/>
  <c r="I674" i="1"/>
  <c r="I675" i="1"/>
  <c r="I682" i="1"/>
  <c r="I697" i="1"/>
  <c r="I702" i="1"/>
  <c r="I703" i="1"/>
  <c r="I704" i="1"/>
  <c r="I705" i="1"/>
  <c r="I706" i="1"/>
  <c r="I710" i="1"/>
  <c r="I711" i="1"/>
  <c r="I713" i="1"/>
  <c r="I715" i="1"/>
  <c r="I717" i="1"/>
  <c r="I718" i="1"/>
  <c r="I719" i="1"/>
  <c r="I732" i="1"/>
  <c r="I737" i="1"/>
  <c r="I738" i="1"/>
  <c r="I740" i="1"/>
  <c r="I745" i="1"/>
  <c r="I751" i="1"/>
  <c r="I753" i="1"/>
  <c r="I755" i="1"/>
  <c r="I758" i="1"/>
  <c r="I759" i="1"/>
  <c r="I763" i="1"/>
  <c r="J763" i="1" s="1"/>
  <c r="I779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1" i="1"/>
  <c r="I805" i="1"/>
  <c r="I806" i="1"/>
  <c r="I807" i="1"/>
  <c r="I809" i="1"/>
  <c r="I811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3" i="1"/>
  <c r="I834" i="1"/>
  <c r="I835" i="1"/>
  <c r="I836" i="1"/>
  <c r="I837" i="1"/>
  <c r="I838" i="1"/>
  <c r="I839" i="1"/>
  <c r="I866" i="1"/>
  <c r="I869" i="1"/>
  <c r="I870" i="1"/>
  <c r="I876" i="1"/>
  <c r="I877" i="1"/>
  <c r="I878" i="1"/>
  <c r="I879" i="1"/>
  <c r="I880" i="1"/>
  <c r="I881" i="1"/>
  <c r="I882" i="1"/>
  <c r="I883" i="1"/>
  <c r="I891" i="1"/>
  <c r="I892" i="1"/>
  <c r="I893" i="1"/>
  <c r="I894" i="1"/>
  <c r="I895" i="1"/>
  <c r="I896" i="1"/>
  <c r="I897" i="1"/>
  <c r="I898" i="1"/>
  <c r="I899" i="1"/>
  <c r="I900" i="1"/>
  <c r="I907" i="1"/>
  <c r="I908" i="1"/>
  <c r="I909" i="1"/>
  <c r="I910" i="1"/>
  <c r="I912" i="1"/>
  <c r="I913" i="1"/>
  <c r="I915" i="1"/>
  <c r="I916" i="1"/>
  <c r="I917" i="1"/>
  <c r="I918" i="1"/>
  <c r="I919" i="1"/>
  <c r="I920" i="1"/>
  <c r="I921" i="1"/>
  <c r="I922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1" i="1"/>
  <c r="I942" i="1"/>
  <c r="I943" i="1"/>
  <c r="I944" i="1"/>
  <c r="I945" i="1"/>
  <c r="I946" i="1"/>
  <c r="I948" i="1"/>
  <c r="I949" i="1"/>
  <c r="I950" i="1"/>
  <c r="I951" i="1"/>
  <c r="I953" i="1"/>
  <c r="I954" i="1"/>
  <c r="I955" i="1"/>
  <c r="I956" i="1"/>
  <c r="I957" i="1"/>
  <c r="I959" i="1"/>
  <c r="I961" i="1"/>
  <c r="I962" i="1"/>
  <c r="I963" i="1"/>
  <c r="I964" i="1"/>
  <c r="I965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8" i="1"/>
  <c r="I1079" i="1"/>
  <c r="I1080" i="1"/>
  <c r="I1081" i="1"/>
  <c r="I1082" i="1"/>
  <c r="I1083" i="1"/>
  <c r="I1084" i="1"/>
  <c r="I1085" i="1"/>
  <c r="I1086" i="1"/>
  <c r="I1087" i="1"/>
  <c r="I1088" i="1"/>
  <c r="H1087" i="1" s="1"/>
  <c r="I1089" i="1"/>
  <c r="I1090" i="1"/>
  <c r="I1091" i="1"/>
  <c r="I1092" i="1"/>
  <c r="I1093" i="1"/>
  <c r="J1093" i="1" s="1"/>
  <c r="I1094" i="1"/>
  <c r="I1095" i="1"/>
  <c r="I1096" i="1"/>
  <c r="I1097" i="1"/>
  <c r="I1098" i="1"/>
  <c r="I1099" i="1"/>
  <c r="I1100" i="1"/>
  <c r="J1100" i="1" s="1"/>
  <c r="I1101" i="1"/>
  <c r="I1102" i="1"/>
  <c r="I1103" i="1"/>
  <c r="I1104" i="1"/>
  <c r="I1105" i="1"/>
  <c r="I1106" i="1"/>
  <c r="I1108" i="1"/>
  <c r="I1109" i="1"/>
  <c r="I1110" i="1"/>
  <c r="I1111" i="1"/>
  <c r="I1112" i="1"/>
  <c r="I1114" i="1"/>
  <c r="I1115" i="1"/>
  <c r="I1116" i="1"/>
  <c r="I1117" i="1"/>
  <c r="J1117" i="1" s="1"/>
  <c r="I1118" i="1"/>
  <c r="J1118" i="1" s="1"/>
  <c r="I1119" i="1"/>
  <c r="J1119" i="1" s="1"/>
  <c r="I1121" i="1"/>
  <c r="J1121" i="1" s="1"/>
  <c r="G372" i="1" l="1"/>
  <c r="H323" i="1"/>
  <c r="J323" i="1" s="1"/>
  <c r="G323" i="1"/>
  <c r="G304" i="1"/>
  <c r="H299" i="1"/>
  <c r="J299" i="1" s="1"/>
  <c r="G299" i="1"/>
  <c r="H475" i="1"/>
  <c r="J475" i="1" s="1"/>
  <c r="G475" i="1"/>
  <c r="H878" i="1"/>
  <c r="J878" i="1" s="1"/>
  <c r="G878" i="1"/>
  <c r="H759" i="1"/>
  <c r="J759" i="1" s="1"/>
  <c r="G759" i="1"/>
  <c r="G295" i="1" l="1"/>
  <c r="H78" i="1" l="1"/>
  <c r="J78" i="1" s="1"/>
  <c r="G78" i="1"/>
  <c r="G85" i="1"/>
  <c r="J77" i="1" l="1"/>
  <c r="H647" i="1"/>
  <c r="G647" i="1"/>
  <c r="J647" i="1" l="1"/>
  <c r="G508" i="1"/>
  <c r="H1105" i="1"/>
  <c r="J1105" i="1" s="1"/>
  <c r="H1104" i="1"/>
  <c r="J1104" i="1" s="1"/>
  <c r="H85" i="1"/>
  <c r="J85" i="1" s="1"/>
  <c r="H955" i="1"/>
  <c r="J955" i="1" l="1"/>
  <c r="G152" i="1"/>
  <c r="H152" i="1"/>
  <c r="J152" i="1" s="1"/>
  <c r="G637" i="1" l="1"/>
  <c r="H637" i="1"/>
  <c r="J637" i="1" s="1"/>
  <c r="G955" i="1"/>
  <c r="G1035" i="1"/>
  <c r="H1035" i="1"/>
  <c r="J215" i="1"/>
  <c r="J219" i="1"/>
  <c r="H120" i="1"/>
  <c r="J120" i="1" s="1"/>
  <c r="H122" i="1"/>
  <c r="J122" i="1" s="1"/>
  <c r="H127" i="1"/>
  <c r="J127" i="1" s="1"/>
  <c r="H129" i="1"/>
  <c r="J129" i="1" s="1"/>
  <c r="H135" i="1"/>
  <c r="J135" i="1" s="1"/>
  <c r="H136" i="1"/>
  <c r="J136" i="1" s="1"/>
  <c r="H138" i="1"/>
  <c r="J138" i="1" s="1"/>
  <c r="J139" i="1"/>
  <c r="H141" i="1"/>
  <c r="J141" i="1" s="1"/>
  <c r="H151" i="1"/>
  <c r="J151" i="1" s="1"/>
  <c r="H166" i="1"/>
  <c r="J166" i="1" s="1"/>
  <c r="H189" i="1"/>
  <c r="J189" i="1" s="1"/>
  <c r="H194" i="1"/>
  <c r="J194" i="1" s="1"/>
  <c r="H195" i="1"/>
  <c r="J195" i="1" s="1"/>
  <c r="H196" i="1"/>
  <c r="J196" i="1" s="1"/>
  <c r="H199" i="1"/>
  <c r="J199" i="1" s="1"/>
  <c r="H203" i="1"/>
  <c r="J206" i="1"/>
  <c r="H209" i="1"/>
  <c r="J209" i="1" s="1"/>
  <c r="H213" i="1"/>
  <c r="H216" i="1"/>
  <c r="H217" i="1"/>
  <c r="H218" i="1"/>
  <c r="J218" i="1" s="1"/>
  <c r="H220" i="1"/>
  <c r="H221" i="1"/>
  <c r="H222" i="1"/>
  <c r="H224" i="1"/>
  <c r="H225" i="1"/>
  <c r="H226" i="1"/>
  <c r="H243" i="1"/>
  <c r="H244" i="1"/>
  <c r="H245" i="1"/>
  <c r="H248" i="1"/>
  <c r="H250" i="1"/>
  <c r="H251" i="1"/>
  <c r="H253" i="1"/>
  <c r="H256" i="1"/>
  <c r="H257" i="1"/>
  <c r="H260" i="1"/>
  <c r="H261" i="1"/>
  <c r="H262" i="1"/>
  <c r="H268" i="1"/>
  <c r="J268" i="1" s="1"/>
  <c r="H273" i="1"/>
  <c r="H290" i="1"/>
  <c r="H322" i="1"/>
  <c r="H324" i="1"/>
  <c r="H327" i="1"/>
  <c r="H328" i="1"/>
  <c r="H329" i="1"/>
  <c r="H330" i="1"/>
  <c r="H331" i="1"/>
  <c r="H334" i="1"/>
  <c r="H342" i="1"/>
  <c r="H343" i="1"/>
  <c r="H345" i="1"/>
  <c r="H346" i="1"/>
  <c r="H348" i="1"/>
  <c r="J348" i="1" s="1"/>
  <c r="J349" i="1"/>
  <c r="H355" i="1"/>
  <c r="J355" i="1" s="1"/>
  <c r="H358" i="1"/>
  <c r="J358" i="1" s="1"/>
  <c r="H362" i="1"/>
  <c r="J362" i="1" s="1"/>
  <c r="H364" i="1"/>
  <c r="J364" i="1" s="1"/>
  <c r="H366" i="1"/>
  <c r="J366" i="1" s="1"/>
  <c r="H367" i="1"/>
  <c r="J367" i="1" s="1"/>
  <c r="H370" i="1"/>
  <c r="J370" i="1" s="1"/>
  <c r="H376" i="1"/>
  <c r="J376" i="1" s="1"/>
  <c r="H379" i="1"/>
  <c r="J379" i="1" s="1"/>
  <c r="H382" i="1"/>
  <c r="J382" i="1" s="1"/>
  <c r="H390" i="1"/>
  <c r="H391" i="1"/>
  <c r="H393" i="1"/>
  <c r="H396" i="1"/>
  <c r="H398" i="1"/>
  <c r="H401" i="1"/>
  <c r="H402" i="1"/>
  <c r="H403" i="1"/>
  <c r="H404" i="1"/>
  <c r="H405" i="1"/>
  <c r="H407" i="1"/>
  <c r="H408" i="1"/>
  <c r="H409" i="1"/>
  <c r="H415" i="1"/>
  <c r="H419" i="1"/>
  <c r="J419" i="1" s="1"/>
  <c r="H435" i="1"/>
  <c r="J435" i="1" s="1"/>
  <c r="H436" i="1"/>
  <c r="J436" i="1" s="1"/>
  <c r="H437" i="1"/>
  <c r="J437" i="1" s="1"/>
  <c r="H438" i="1"/>
  <c r="J438" i="1" s="1"/>
  <c r="H439" i="1"/>
  <c r="J439" i="1" s="1"/>
  <c r="H440" i="1"/>
  <c r="J440" i="1" s="1"/>
  <c r="H442" i="1"/>
  <c r="J442" i="1" s="1"/>
  <c r="H446" i="1"/>
  <c r="H448" i="1"/>
  <c r="H449" i="1"/>
  <c r="J449" i="1" s="1"/>
  <c r="H451" i="1"/>
  <c r="J451" i="1" s="1"/>
  <c r="H455" i="1"/>
  <c r="J455" i="1" s="1"/>
  <c r="H457" i="1"/>
  <c r="J457" i="1" s="1"/>
  <c r="H460" i="1"/>
  <c r="J460" i="1" s="1"/>
  <c r="H467" i="1"/>
  <c r="J467" i="1" s="1"/>
  <c r="H468" i="1"/>
  <c r="J468" i="1" s="1"/>
  <c r="H469" i="1"/>
  <c r="J469" i="1" s="1"/>
  <c r="H470" i="1"/>
  <c r="J470" i="1" s="1"/>
  <c r="H471" i="1"/>
  <c r="J471" i="1" s="1"/>
  <c r="H472" i="1"/>
  <c r="J472" i="1" s="1"/>
  <c r="H474" i="1"/>
  <c r="J474" i="1" s="1"/>
  <c r="H478" i="1"/>
  <c r="J478" i="1" s="1"/>
  <c r="H479" i="1"/>
  <c r="J479" i="1" s="1"/>
  <c r="H483" i="1"/>
  <c r="H485" i="1"/>
  <c r="H498" i="1"/>
  <c r="H500" i="1"/>
  <c r="H545" i="1"/>
  <c r="J545" i="1" s="1"/>
  <c r="H546" i="1"/>
  <c r="J546" i="1" s="1"/>
  <c r="H547" i="1"/>
  <c r="J547" i="1" s="1"/>
  <c r="H549" i="1"/>
  <c r="J549" i="1" s="1"/>
  <c r="H550" i="1"/>
  <c r="J550" i="1" s="1"/>
  <c r="H551" i="1"/>
  <c r="J551" i="1" s="1"/>
  <c r="H553" i="1"/>
  <c r="J553" i="1" s="1"/>
  <c r="H554" i="1"/>
  <c r="H568" i="1"/>
  <c r="J568" i="1" s="1"/>
  <c r="H571" i="1"/>
  <c r="J571" i="1" s="1"/>
  <c r="H572" i="1"/>
  <c r="J572" i="1" s="1"/>
  <c r="H574" i="1"/>
  <c r="J574" i="1" s="1"/>
  <c r="H576" i="1"/>
  <c r="J576" i="1" s="1"/>
  <c r="H599" i="1"/>
  <c r="H604" i="1"/>
  <c r="H605" i="1"/>
  <c r="H606" i="1"/>
  <c r="J606" i="1" s="1"/>
  <c r="H607" i="1"/>
  <c r="J607" i="1" s="1"/>
  <c r="H608" i="1"/>
  <c r="J608" i="1" s="1"/>
  <c r="H609" i="1"/>
  <c r="J609" i="1" s="1"/>
  <c r="H611" i="1"/>
  <c r="J611" i="1" s="1"/>
  <c r="H612" i="1"/>
  <c r="J612" i="1" s="1"/>
  <c r="H613" i="1"/>
  <c r="J613" i="1" s="1"/>
  <c r="H615" i="1"/>
  <c r="J615" i="1" s="1"/>
  <c r="H619" i="1"/>
  <c r="J619" i="1" s="1"/>
  <c r="H621" i="1"/>
  <c r="J621" i="1" s="1"/>
  <c r="H623" i="1"/>
  <c r="J623" i="1" s="1"/>
  <c r="H624" i="1"/>
  <c r="J624" i="1" s="1"/>
  <c r="H625" i="1"/>
  <c r="J625" i="1" s="1"/>
  <c r="H626" i="1"/>
  <c r="J626" i="1" s="1"/>
  <c r="H627" i="1"/>
  <c r="J627" i="1" s="1"/>
  <c r="H629" i="1"/>
  <c r="J629" i="1" s="1"/>
  <c r="H630" i="1"/>
  <c r="J630" i="1" s="1"/>
  <c r="H631" i="1"/>
  <c r="J631" i="1" s="1"/>
  <c r="H633" i="1"/>
  <c r="J633" i="1" s="1"/>
  <c r="H634" i="1"/>
  <c r="J634" i="1" s="1"/>
  <c r="H648" i="1"/>
  <c r="J648" i="1" s="1"/>
  <c r="H649" i="1"/>
  <c r="J649" i="1" s="1"/>
  <c r="H652" i="1"/>
  <c r="J652" i="1" s="1"/>
  <c r="H653" i="1"/>
  <c r="J653" i="1" s="1"/>
  <c r="H658" i="1"/>
  <c r="J658" i="1" s="1"/>
  <c r="H660" i="1"/>
  <c r="J660" i="1" s="1"/>
  <c r="H661" i="1"/>
  <c r="J661" i="1" s="1"/>
  <c r="H663" i="1"/>
  <c r="J663" i="1" s="1"/>
  <c r="H664" i="1"/>
  <c r="J664" i="1" s="1"/>
  <c r="H665" i="1"/>
  <c r="J665" i="1" s="1"/>
  <c r="H666" i="1"/>
  <c r="J666" i="1" s="1"/>
  <c r="H673" i="1"/>
  <c r="J673" i="1" s="1"/>
  <c r="H674" i="1"/>
  <c r="J674" i="1" s="1"/>
  <c r="H675" i="1"/>
  <c r="J675" i="1" s="1"/>
  <c r="H682" i="1"/>
  <c r="J682" i="1" s="1"/>
  <c r="H697" i="1"/>
  <c r="J697" i="1" s="1"/>
  <c r="H699" i="1"/>
  <c r="J699" i="1" s="1"/>
  <c r="H702" i="1"/>
  <c r="J702" i="1" s="1"/>
  <c r="H703" i="1"/>
  <c r="J703" i="1" s="1"/>
  <c r="H704" i="1"/>
  <c r="J704" i="1" s="1"/>
  <c r="H705" i="1"/>
  <c r="J705" i="1" s="1"/>
  <c r="H706" i="1"/>
  <c r="J706" i="1" s="1"/>
  <c r="H710" i="1"/>
  <c r="J710" i="1" s="1"/>
  <c r="H711" i="1"/>
  <c r="J711" i="1" s="1"/>
  <c r="J713" i="1"/>
  <c r="H715" i="1"/>
  <c r="J715" i="1" s="1"/>
  <c r="H717" i="1"/>
  <c r="J717" i="1" s="1"/>
  <c r="H718" i="1"/>
  <c r="J718" i="1" s="1"/>
  <c r="H719" i="1"/>
  <c r="J719" i="1" s="1"/>
  <c r="H732" i="1"/>
  <c r="J732" i="1" s="1"/>
  <c r="H737" i="1"/>
  <c r="J737" i="1" s="1"/>
  <c r="H738" i="1"/>
  <c r="J738" i="1" s="1"/>
  <c r="H739" i="1"/>
  <c r="J739" i="1" s="1"/>
  <c r="H740" i="1"/>
  <c r="J740" i="1" s="1"/>
  <c r="H741" i="1"/>
  <c r="J741" i="1" s="1"/>
  <c r="H745" i="1"/>
  <c r="J745" i="1" s="1"/>
  <c r="H747" i="1"/>
  <c r="J747" i="1" s="1"/>
  <c r="H751" i="1"/>
  <c r="J751" i="1" s="1"/>
  <c r="J753" i="1"/>
  <c r="H755" i="1"/>
  <c r="J755" i="1" s="1"/>
  <c r="H758" i="1"/>
  <c r="J758" i="1" s="1"/>
  <c r="H777" i="1"/>
  <c r="J777" i="1" s="1"/>
  <c r="H779" i="1"/>
  <c r="J779" i="1" s="1"/>
  <c r="H782" i="1"/>
  <c r="J782" i="1" s="1"/>
  <c r="H783" i="1"/>
  <c r="J783" i="1" s="1"/>
  <c r="H784" i="1"/>
  <c r="J784" i="1" s="1"/>
  <c r="H785" i="1"/>
  <c r="J785" i="1" s="1"/>
  <c r="H786" i="1"/>
  <c r="J786" i="1" s="1"/>
  <c r="H787" i="1"/>
  <c r="J787" i="1" s="1"/>
  <c r="H788" i="1"/>
  <c r="J788" i="1" s="1"/>
  <c r="H789" i="1"/>
  <c r="J789" i="1" s="1"/>
  <c r="H790" i="1"/>
  <c r="J790" i="1" s="1"/>
  <c r="H791" i="1"/>
  <c r="J791" i="1" s="1"/>
  <c r="H792" i="1"/>
  <c r="J792" i="1" s="1"/>
  <c r="H793" i="1"/>
  <c r="J793" i="1" s="1"/>
  <c r="H794" i="1"/>
  <c r="J794" i="1" s="1"/>
  <c r="H795" i="1"/>
  <c r="J795" i="1" s="1"/>
  <c r="H796" i="1"/>
  <c r="J796" i="1" s="1"/>
  <c r="H797" i="1"/>
  <c r="J797" i="1" s="1"/>
  <c r="H798" i="1"/>
  <c r="J798" i="1" s="1"/>
  <c r="H799" i="1"/>
  <c r="J799" i="1" s="1"/>
  <c r="H801" i="1"/>
  <c r="J801" i="1" s="1"/>
  <c r="H805" i="1"/>
  <c r="J805" i="1" s="1"/>
  <c r="H806" i="1"/>
  <c r="J806" i="1" s="1"/>
  <c r="H807" i="1"/>
  <c r="J807" i="1" s="1"/>
  <c r="H809" i="1"/>
  <c r="J809" i="1" s="1"/>
  <c r="H811" i="1"/>
  <c r="J811" i="1" s="1"/>
  <c r="H813" i="1"/>
  <c r="J813" i="1" s="1"/>
  <c r="H814" i="1"/>
  <c r="J814" i="1" s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3" i="1"/>
  <c r="H834" i="1"/>
  <c r="H835" i="1"/>
  <c r="H836" i="1"/>
  <c r="H837" i="1"/>
  <c r="H838" i="1"/>
  <c r="H839" i="1"/>
  <c r="H866" i="1"/>
  <c r="H869" i="1"/>
  <c r="H870" i="1"/>
  <c r="H876" i="1"/>
  <c r="H877" i="1"/>
  <c r="H879" i="1"/>
  <c r="H880" i="1"/>
  <c r="H881" i="1"/>
  <c r="H882" i="1"/>
  <c r="H883" i="1"/>
  <c r="H891" i="1"/>
  <c r="H892" i="1"/>
  <c r="H893" i="1"/>
  <c r="H894" i="1"/>
  <c r="H895" i="1"/>
  <c r="H896" i="1"/>
  <c r="H897" i="1"/>
  <c r="H898" i="1"/>
  <c r="H899" i="1"/>
  <c r="H900" i="1"/>
  <c r="H907" i="1"/>
  <c r="H908" i="1"/>
  <c r="H909" i="1"/>
  <c r="H910" i="1"/>
  <c r="H912" i="1"/>
  <c r="H913" i="1"/>
  <c r="H915" i="1"/>
  <c r="H916" i="1"/>
  <c r="H917" i="1"/>
  <c r="H918" i="1"/>
  <c r="H919" i="1"/>
  <c r="H920" i="1"/>
  <c r="H921" i="1"/>
  <c r="H922" i="1"/>
  <c r="H927" i="1"/>
  <c r="H929" i="1"/>
  <c r="H930" i="1"/>
  <c r="H931" i="1"/>
  <c r="H932" i="1"/>
  <c r="H933" i="1"/>
  <c r="H934" i="1"/>
  <c r="H935" i="1"/>
  <c r="H936" i="1"/>
  <c r="H937" i="1"/>
  <c r="H938" i="1"/>
  <c r="H939" i="1"/>
  <c r="H941" i="1"/>
  <c r="H942" i="1"/>
  <c r="H943" i="1"/>
  <c r="H944" i="1"/>
  <c r="H945" i="1"/>
  <c r="H946" i="1"/>
  <c r="H948" i="1"/>
  <c r="H949" i="1"/>
  <c r="H950" i="1"/>
  <c r="H951" i="1"/>
  <c r="H953" i="1"/>
  <c r="H954" i="1"/>
  <c r="H956" i="1"/>
  <c r="H957" i="1"/>
  <c r="H959" i="1"/>
  <c r="H961" i="1"/>
  <c r="H962" i="1"/>
  <c r="H963" i="1"/>
  <c r="H964" i="1"/>
  <c r="H965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6" i="1"/>
  <c r="H1037" i="1"/>
  <c r="H1038" i="1"/>
  <c r="H1039" i="1"/>
  <c r="H1040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8" i="1"/>
  <c r="H1079" i="1"/>
  <c r="H1080" i="1"/>
  <c r="H1081" i="1"/>
  <c r="H1082" i="1"/>
  <c r="H1083" i="1"/>
  <c r="H1084" i="1"/>
  <c r="H1085" i="1"/>
  <c r="H1086" i="1"/>
  <c r="H1088" i="1"/>
  <c r="H1089" i="1"/>
  <c r="H1090" i="1"/>
  <c r="H1091" i="1"/>
  <c r="H1092" i="1"/>
  <c r="J1092" i="1" s="1"/>
  <c r="H1094" i="1"/>
  <c r="J1094" i="1" s="1"/>
  <c r="H1095" i="1"/>
  <c r="J1095" i="1" s="1"/>
  <c r="H1096" i="1"/>
  <c r="J1096" i="1" s="1"/>
  <c r="H1097" i="1"/>
  <c r="J1097" i="1" s="1"/>
  <c r="H1098" i="1"/>
  <c r="J1098" i="1" s="1"/>
  <c r="H1099" i="1"/>
  <c r="J1099" i="1" s="1"/>
  <c r="H1101" i="1"/>
  <c r="J1101" i="1" s="1"/>
  <c r="H1102" i="1"/>
  <c r="J1102" i="1" s="1"/>
  <c r="H1103" i="1"/>
  <c r="J1103" i="1" s="1"/>
  <c r="H1106" i="1"/>
  <c r="J1106" i="1" s="1"/>
  <c r="H1108" i="1"/>
  <c r="J1108" i="1" s="1"/>
  <c r="H1109" i="1"/>
  <c r="J1109" i="1" s="1"/>
  <c r="H1110" i="1"/>
  <c r="J1110" i="1" s="1"/>
  <c r="H1111" i="1"/>
  <c r="J1111" i="1" s="1"/>
  <c r="H1112" i="1"/>
  <c r="J1112" i="1" s="1"/>
  <c r="H1113" i="1"/>
  <c r="J1113" i="1" s="1"/>
  <c r="H1114" i="1"/>
  <c r="J1114" i="1" s="1"/>
  <c r="H1115" i="1"/>
  <c r="J1115" i="1" s="1"/>
  <c r="H1116" i="1"/>
  <c r="J1116" i="1" s="1"/>
  <c r="J1035" i="1" l="1"/>
  <c r="G1085" i="1"/>
  <c r="J410" i="1" l="1"/>
  <c r="G1108" i="1" l="1"/>
  <c r="G892" i="1"/>
  <c r="G891" i="1"/>
  <c r="G755" i="1"/>
  <c r="G715" i="1"/>
  <c r="G457" i="1"/>
  <c r="G455" i="1"/>
  <c r="G322" i="1"/>
  <c r="J203" i="1"/>
  <c r="J213" i="1"/>
  <c r="J216" i="1"/>
  <c r="J217" i="1"/>
  <c r="J220" i="1"/>
  <c r="J221" i="1"/>
  <c r="J222" i="1"/>
  <c r="J224" i="1"/>
  <c r="J225" i="1"/>
  <c r="J226" i="1"/>
  <c r="J243" i="1"/>
  <c r="J244" i="1"/>
  <c r="J245" i="1"/>
  <c r="J248" i="1"/>
  <c r="J250" i="1"/>
  <c r="J251" i="1"/>
  <c r="J253" i="1"/>
  <c r="J256" i="1"/>
  <c r="J257" i="1"/>
  <c r="J260" i="1"/>
  <c r="J261" i="1"/>
  <c r="J262" i="1"/>
  <c r="J273" i="1"/>
  <c r="J290" i="1"/>
  <c r="J313" i="1"/>
  <c r="J322" i="1"/>
  <c r="J324" i="1"/>
  <c r="J327" i="1"/>
  <c r="J328" i="1"/>
  <c r="J329" i="1"/>
  <c r="J330" i="1"/>
  <c r="J331" i="1"/>
  <c r="J334" i="1"/>
  <c r="J342" i="1"/>
  <c r="J343" i="1"/>
  <c r="J345" i="1"/>
  <c r="J346" i="1"/>
  <c r="J347" i="1"/>
  <c r="J390" i="1"/>
  <c r="J391" i="1"/>
  <c r="J393" i="1"/>
  <c r="J396" i="1"/>
  <c r="J398" i="1"/>
  <c r="J401" i="1"/>
  <c r="J402" i="1"/>
  <c r="J403" i="1"/>
  <c r="J404" i="1"/>
  <c r="J405" i="1"/>
  <c r="J406" i="1"/>
  <c r="J407" i="1"/>
  <c r="J408" i="1"/>
  <c r="J409" i="1"/>
  <c r="J415" i="1"/>
  <c r="J446" i="1"/>
  <c r="J448" i="1"/>
  <c r="J483" i="1"/>
  <c r="J485" i="1"/>
  <c r="J498" i="1"/>
  <c r="J500" i="1"/>
  <c r="J502" i="1"/>
  <c r="J599" i="1"/>
  <c r="J604" i="1"/>
  <c r="J605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3" i="1"/>
  <c r="J834" i="1"/>
  <c r="J835" i="1"/>
  <c r="J836" i="1"/>
  <c r="J837" i="1"/>
  <c r="J838" i="1"/>
  <c r="J839" i="1"/>
  <c r="J866" i="1"/>
  <c r="J869" i="1"/>
  <c r="J870" i="1"/>
  <c r="J876" i="1"/>
  <c r="J877" i="1"/>
  <c r="J879" i="1"/>
  <c r="J880" i="1"/>
  <c r="J881" i="1"/>
  <c r="J882" i="1"/>
  <c r="J883" i="1"/>
  <c r="J891" i="1"/>
  <c r="J892" i="1"/>
  <c r="J893" i="1"/>
  <c r="J894" i="1"/>
  <c r="J895" i="1"/>
  <c r="J896" i="1"/>
  <c r="J897" i="1"/>
  <c r="J898" i="1"/>
  <c r="J899" i="1"/>
  <c r="J900" i="1"/>
  <c r="J907" i="1"/>
  <c r="J908" i="1"/>
  <c r="J909" i="1"/>
  <c r="J910" i="1"/>
  <c r="J912" i="1"/>
  <c r="J913" i="1"/>
  <c r="J915" i="1"/>
  <c r="J916" i="1"/>
  <c r="J917" i="1"/>
  <c r="J918" i="1"/>
  <c r="J919" i="1"/>
  <c r="J920" i="1"/>
  <c r="J921" i="1"/>
  <c r="J922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1" i="1"/>
  <c r="J942" i="1"/>
  <c r="J943" i="1"/>
  <c r="J944" i="1"/>
  <c r="J945" i="1"/>
  <c r="J946" i="1"/>
  <c r="J948" i="1"/>
  <c r="J949" i="1"/>
  <c r="J950" i="1"/>
  <c r="J951" i="1"/>
  <c r="J953" i="1"/>
  <c r="J954" i="1"/>
  <c r="J956" i="1"/>
  <c r="J957" i="1"/>
  <c r="J959" i="1"/>
  <c r="J961" i="1"/>
  <c r="J962" i="1"/>
  <c r="J963" i="1"/>
  <c r="J964" i="1"/>
  <c r="J965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6" i="1"/>
  <c r="J1037" i="1"/>
  <c r="J1038" i="1"/>
  <c r="J1039" i="1"/>
  <c r="J1040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2" i="1" l="1"/>
  <c r="G997" i="1"/>
  <c r="G998" i="1"/>
  <c r="G419" i="1" l="1"/>
  <c r="G120" i="1" l="1"/>
  <c r="G1116" i="1" l="1"/>
  <c r="G1115" i="1"/>
  <c r="G1114" i="1"/>
  <c r="G1113" i="1"/>
  <c r="G1112" i="1"/>
  <c r="G1111" i="1"/>
  <c r="G1110" i="1"/>
  <c r="G1109" i="1"/>
  <c r="G1106" i="1"/>
  <c r="G1105" i="1"/>
  <c r="G1104" i="1"/>
  <c r="G1103" i="1"/>
  <c r="G1102" i="1"/>
  <c r="G1101" i="1"/>
  <c r="G1099" i="1"/>
  <c r="G1092" i="1"/>
  <c r="G1090" i="1"/>
  <c r="G1089" i="1"/>
  <c r="G1081" i="1" l="1"/>
  <c r="G122" i="1" l="1"/>
  <c r="G129" i="1"/>
  <c r="G127" i="1"/>
  <c r="G135" i="1"/>
  <c r="G138" i="1"/>
  <c r="G136" i="1"/>
  <c r="G379" i="1"/>
  <c r="G382" i="1"/>
  <c r="G390" i="1"/>
  <c r="G393" i="1"/>
  <c r="G396" i="1"/>
  <c r="G398" i="1"/>
  <c r="G401" i="1"/>
  <c r="G402" i="1"/>
  <c r="G403" i="1"/>
  <c r="G404" i="1"/>
  <c r="G405" i="1"/>
  <c r="G406" i="1"/>
  <c r="G407" i="1"/>
  <c r="G408" i="1"/>
  <c r="G409" i="1"/>
  <c r="G412" i="1"/>
  <c r="G413" i="1"/>
  <c r="G415" i="1"/>
  <c r="G429" i="1"/>
  <c r="G432" i="1"/>
  <c r="G435" i="1"/>
  <c r="G436" i="1"/>
  <c r="G437" i="1"/>
  <c r="G438" i="1"/>
  <c r="G439" i="1"/>
  <c r="G440" i="1"/>
  <c r="G442" i="1"/>
  <c r="G446" i="1"/>
  <c r="G448" i="1"/>
  <c r="G449" i="1"/>
  <c r="G451" i="1"/>
  <c r="G460" i="1"/>
  <c r="G467" i="1"/>
  <c r="G468" i="1"/>
  <c r="G469" i="1"/>
  <c r="G470" i="1"/>
  <c r="G471" i="1"/>
  <c r="G472" i="1"/>
  <c r="G474" i="1"/>
  <c r="G478" i="1"/>
  <c r="G479" i="1"/>
  <c r="G483" i="1"/>
  <c r="G485" i="1"/>
  <c r="G498" i="1"/>
  <c r="G500" i="1"/>
  <c r="G502" i="1"/>
  <c r="G504" i="1"/>
  <c r="G507" i="1"/>
  <c r="G536" i="1"/>
  <c r="G537" i="1"/>
  <c r="G545" i="1"/>
  <c r="G546" i="1"/>
  <c r="G547" i="1"/>
  <c r="G548" i="1"/>
  <c r="G549" i="1"/>
  <c r="G550" i="1"/>
  <c r="G551" i="1"/>
  <c r="G553" i="1"/>
  <c r="G554" i="1"/>
  <c r="G568" i="1"/>
  <c r="G571" i="1"/>
  <c r="G574" i="1"/>
  <c r="G599" i="1"/>
  <c r="G604" i="1"/>
  <c r="G605" i="1"/>
  <c r="G606" i="1"/>
  <c r="G607" i="1"/>
  <c r="G608" i="1"/>
  <c r="G609" i="1"/>
  <c r="G611" i="1"/>
  <c r="G612" i="1"/>
  <c r="G613" i="1"/>
  <c r="G615" i="1"/>
  <c r="G619" i="1"/>
  <c r="G621" i="1"/>
  <c r="G623" i="1"/>
  <c r="G624" i="1"/>
  <c r="G625" i="1"/>
  <c r="G626" i="1"/>
  <c r="G627" i="1"/>
  <c r="G629" i="1"/>
  <c r="G630" i="1"/>
  <c r="G631" i="1"/>
  <c r="G633" i="1"/>
  <c r="G634" i="1"/>
  <c r="G640" i="1"/>
  <c r="G642" i="1"/>
  <c r="G648" i="1"/>
  <c r="G649" i="1"/>
  <c r="G654" i="1"/>
  <c r="G658" i="1"/>
  <c r="G660" i="1"/>
  <c r="G661" i="1"/>
  <c r="G663" i="1"/>
  <c r="G664" i="1"/>
  <c r="G665" i="1"/>
  <c r="G666" i="1"/>
  <c r="G673" i="1"/>
  <c r="G674" i="1"/>
  <c r="G675" i="1"/>
  <c r="G682" i="1"/>
  <c r="G697" i="1"/>
  <c r="G699" i="1"/>
  <c r="G702" i="1"/>
  <c r="G703" i="1"/>
  <c r="G704" i="1"/>
  <c r="G705" i="1"/>
  <c r="G706" i="1"/>
  <c r="G710" i="1"/>
  <c r="G711" i="1"/>
  <c r="G713" i="1"/>
  <c r="G717" i="1"/>
  <c r="G718" i="1"/>
  <c r="G719" i="1"/>
  <c r="G734" i="1"/>
  <c r="G737" i="1"/>
  <c r="G739" i="1"/>
  <c r="G740" i="1"/>
  <c r="G741" i="1"/>
  <c r="G745" i="1"/>
  <c r="G747" i="1"/>
  <c r="G751" i="1"/>
  <c r="G753" i="1"/>
  <c r="G763" i="1"/>
  <c r="G779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1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62" i="1"/>
  <c r="G866" i="1"/>
  <c r="G869" i="1"/>
  <c r="G870" i="1"/>
  <c r="G876" i="1"/>
  <c r="G877" i="1"/>
  <c r="G879" i="1"/>
  <c r="G880" i="1"/>
  <c r="G881" i="1"/>
  <c r="G893" i="1"/>
  <c r="G894" i="1"/>
  <c r="G895" i="1"/>
  <c r="G896" i="1"/>
  <c r="G897" i="1"/>
  <c r="G898" i="1"/>
  <c r="G899" i="1"/>
  <c r="G900" i="1"/>
  <c r="G907" i="1"/>
  <c r="G908" i="1"/>
  <c r="G909" i="1"/>
  <c r="G910" i="1"/>
  <c r="G912" i="1"/>
  <c r="G913" i="1"/>
  <c r="G915" i="1"/>
  <c r="G916" i="1"/>
  <c r="G917" i="1"/>
  <c r="G918" i="1"/>
  <c r="G919" i="1"/>
  <c r="G920" i="1"/>
  <c r="G921" i="1"/>
  <c r="G922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1" i="1"/>
  <c r="G942" i="1"/>
  <c r="G943" i="1"/>
  <c r="G944" i="1"/>
  <c r="G945" i="1"/>
  <c r="G946" i="1"/>
  <c r="G948" i="1"/>
  <c r="G949" i="1"/>
  <c r="G950" i="1"/>
  <c r="G951" i="1"/>
  <c r="G953" i="1"/>
  <c r="G954" i="1"/>
  <c r="G956" i="1"/>
  <c r="G957" i="1"/>
  <c r="G959" i="1"/>
  <c r="G961" i="1"/>
  <c r="G962" i="1"/>
  <c r="G963" i="1"/>
  <c r="G964" i="1"/>
  <c r="G965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6" i="1"/>
  <c r="G1037" i="1"/>
  <c r="G1038" i="1"/>
  <c r="G1039" i="1"/>
  <c r="G1040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8" i="1"/>
  <c r="G1079" i="1"/>
  <c r="G1080" i="1"/>
  <c r="G1082" i="1"/>
  <c r="G1083" i="1"/>
  <c r="G1084" i="1"/>
  <c r="G1086" i="1"/>
  <c r="G1088" i="1"/>
  <c r="G139" i="1"/>
  <c r="G141" i="1"/>
  <c r="G151" i="1"/>
  <c r="G157" i="1"/>
  <c r="G163" i="1"/>
  <c r="G166" i="1"/>
  <c r="G167" i="1"/>
  <c r="G176" i="1"/>
  <c r="G181" i="1"/>
  <c r="G182" i="1"/>
  <c r="G183" i="1"/>
  <c r="G184" i="1"/>
  <c r="G185" i="1"/>
  <c r="G186" i="1"/>
  <c r="G187" i="1"/>
  <c r="G194" i="1"/>
  <c r="G195" i="1"/>
  <c r="G199" i="1"/>
  <c r="G203" i="1"/>
  <c r="G209" i="1"/>
  <c r="G213" i="1"/>
  <c r="G216" i="1"/>
  <c r="G217" i="1"/>
  <c r="G220" i="1"/>
  <c r="G221" i="1"/>
  <c r="G222" i="1"/>
  <c r="G224" i="1"/>
  <c r="G225" i="1"/>
  <c r="G226" i="1"/>
  <c r="G243" i="1"/>
  <c r="G244" i="1"/>
  <c r="G245" i="1"/>
  <c r="G247" i="1"/>
  <c r="G248" i="1"/>
  <c r="G250" i="1"/>
  <c r="G251" i="1"/>
  <c r="G253" i="1"/>
  <c r="G256" i="1"/>
  <c r="G257" i="1"/>
  <c r="G260" i="1"/>
  <c r="G261" i="1"/>
  <c r="G268" i="1"/>
  <c r="G273" i="1"/>
  <c r="G290" i="1"/>
  <c r="G291" i="1"/>
  <c r="G296" i="1"/>
  <c r="G300" i="1"/>
  <c r="G305" i="1"/>
  <c r="G313" i="1"/>
  <c r="G314" i="1"/>
  <c r="G324" i="1"/>
  <c r="G327" i="1"/>
  <c r="G328" i="1"/>
  <c r="G329" i="1"/>
  <c r="G330" i="1"/>
  <c r="G331" i="1"/>
  <c r="G334" i="1"/>
  <c r="G342" i="1"/>
  <c r="G343" i="1"/>
  <c r="G345" i="1"/>
  <c r="G346" i="1"/>
  <c r="G347" i="1"/>
  <c r="G348" i="1"/>
  <c r="G349" i="1"/>
  <c r="G355" i="1"/>
  <c r="G358" i="1"/>
  <c r="G362" i="1"/>
  <c r="G364" i="1"/>
  <c r="G366" i="1"/>
  <c r="G367" i="1"/>
  <c r="G370" i="1"/>
  <c r="G373" i="1"/>
  <c r="G376" i="1"/>
  <c r="E808" i="1" l="1"/>
  <c r="I808" i="1" s="1"/>
  <c r="H808" i="1" l="1"/>
  <c r="J808" i="1" s="1"/>
  <c r="E247" i="1"/>
  <c r="I247" i="1" s="1"/>
  <c r="H247" i="1" l="1"/>
  <c r="E812" i="1"/>
  <c r="I812" i="1" s="1"/>
  <c r="E810" i="1"/>
  <c r="I810" i="1" s="1"/>
  <c r="E832" i="1"/>
  <c r="I832" i="1" s="1"/>
  <c r="J247" i="1" l="1"/>
  <c r="H810" i="1"/>
  <c r="J810" i="1" s="1"/>
  <c r="H832" i="1"/>
  <c r="H812" i="1"/>
  <c r="J812" i="1" s="1"/>
  <c r="E183" i="1"/>
  <c r="I183" i="1" l="1"/>
  <c r="I1124" i="1" s="1"/>
  <c r="H183" i="1"/>
  <c r="J832" i="1"/>
  <c r="H1124" i="1" l="1"/>
  <c r="J1124" i="1" s="1"/>
  <c r="J183" i="1"/>
  <c r="H1127" i="1" l="1"/>
  <c r="G1126" i="1"/>
  <c r="H1128" i="1" l="1"/>
</calcChain>
</file>

<file path=xl/comments1.xml><?xml version="1.0" encoding="utf-8"?>
<comments xmlns="http://schemas.openxmlformats.org/spreadsheetml/2006/main">
  <authors>
    <author>Rosa Milagros Caraballo Vazquez</author>
  </authors>
  <commentList>
    <comment ref="K637" authorId="0" shapeId="0">
      <text>
        <r>
          <rPr>
            <sz val="9"/>
            <color indexed="81"/>
            <rFont val="Tahoma"/>
            <family val="2"/>
          </rPr>
          <t xml:space="preserve">RECIBI 2900 EN VEZ DE 3000 PORQUE LAS RESMA DE 26X40 EL CORTE DAVAN 3000.
</t>
        </r>
      </text>
    </comment>
  </commentList>
</comments>
</file>

<file path=xl/sharedStrings.xml><?xml version="1.0" encoding="utf-8"?>
<sst xmlns="http://schemas.openxmlformats.org/spreadsheetml/2006/main" count="2332" uniqueCount="1022">
  <si>
    <t>UNIDADES</t>
  </si>
  <si>
    <t xml:space="preserve">BANDAS DE GOMAS </t>
  </si>
  <si>
    <t>CAJAS</t>
  </si>
  <si>
    <t xml:space="preserve">BORRAS DE LECHE </t>
  </si>
  <si>
    <t>CARTUCHO TINTA HP-27</t>
  </si>
  <si>
    <t>CARTUCHO TINTA HP-28</t>
  </si>
  <si>
    <t>CDS</t>
  </si>
  <si>
    <t>CINTAS CORRECTORAS</t>
  </si>
  <si>
    <t>CINTA BROTHER AX-10</t>
  </si>
  <si>
    <t>CHINCHETAS</t>
  </si>
  <si>
    <t>FAX FOR UX-5CR</t>
  </si>
  <si>
    <t>FELPAS AZULES</t>
  </si>
  <si>
    <t>FELPAS NEGRAS</t>
  </si>
  <si>
    <t>FELPAS ROJAS</t>
  </si>
  <si>
    <t xml:space="preserve">GRAPADORAS GRANDES </t>
  </si>
  <si>
    <t xml:space="preserve">GUANTES LATEX </t>
  </si>
  <si>
    <t>LABEL PARA CDS</t>
  </si>
  <si>
    <t>LAPICEROS AZULES</t>
  </si>
  <si>
    <t>LAPICEROS NEGROS</t>
  </si>
  <si>
    <t>LAPICEROS ROJOS</t>
  </si>
  <si>
    <t xml:space="preserve">LIMPIADOR DE PIZARRA </t>
  </si>
  <si>
    <t>MARCADORES PERMANENTES</t>
  </si>
  <si>
    <t xml:space="preserve">PAPEL DE CARBON </t>
  </si>
  <si>
    <t xml:space="preserve">PAPEL BOND 16 8/2 X 11 </t>
  </si>
  <si>
    <t>RESMA</t>
  </si>
  <si>
    <t xml:space="preserve">PAPEL BOND 20 22 X 34 </t>
  </si>
  <si>
    <t xml:space="preserve">PAPEL BOND 20 8/2 X 11 </t>
  </si>
  <si>
    <t xml:space="preserve">PAPEL LEGYERT 22 X 34 </t>
  </si>
  <si>
    <t>PLIEGOS</t>
  </si>
  <si>
    <t xml:space="preserve">PAPEL LEGYERT 72 28 X 34 </t>
  </si>
  <si>
    <t>PAPEL SATINADO 120 23 X 35</t>
  </si>
  <si>
    <t xml:space="preserve">PERFORADORAS DE 02 HOYOS </t>
  </si>
  <si>
    <t>PORTA CLIP</t>
  </si>
  <si>
    <t>PORTADAS PARA ENCUADERNAR</t>
  </si>
  <si>
    <t>PROTECTORES HOJAS</t>
  </si>
  <si>
    <t xml:space="preserve">POSTICK AMARILLO </t>
  </si>
  <si>
    <t>REGLAS RIGIDAS</t>
  </si>
  <si>
    <t xml:space="preserve">RESMA CARTULINA HILO 26 X 40 </t>
  </si>
  <si>
    <t>RESALTADORES VARIADOS</t>
  </si>
  <si>
    <t>SACA PUNTA ELECTRICO</t>
  </si>
  <si>
    <t>SEPARADORES CARPETAS</t>
  </si>
  <si>
    <t xml:space="preserve">SOBRES MANILA 5 X 8 </t>
  </si>
  <si>
    <t>SOBRES MANILA 8/2 x 11</t>
  </si>
  <si>
    <t>SOBRES MANILA 8/2 x 13</t>
  </si>
  <si>
    <t xml:space="preserve">SOBRES MANILA 8/2 x 14 </t>
  </si>
  <si>
    <t>TIJERAS</t>
  </si>
  <si>
    <t>TONER HP LASER NEGRA Q6470</t>
  </si>
  <si>
    <t>TONER LASER 42X 5942X</t>
  </si>
  <si>
    <t>TINTA HP-656 Colores</t>
  </si>
  <si>
    <t>TINTA HP-653 Negra</t>
  </si>
  <si>
    <t xml:space="preserve">CENTRO DE CAPACITACION EN POLITICA Y GESTION FISCAL </t>
  </si>
  <si>
    <t>SECCION MANTENIMIENTO Y SERVICIOS GENERALES</t>
  </si>
  <si>
    <t>Relacion Materiales de Limpieza Existente en Almacen</t>
  </si>
  <si>
    <t xml:space="preserve">CANTIDAD </t>
  </si>
  <si>
    <t>PAPEL DE BAñO KLEENEX</t>
  </si>
  <si>
    <t>PAPEL TOALLA</t>
  </si>
  <si>
    <t>12 Paq /6 und</t>
  </si>
  <si>
    <t>Cajas</t>
  </si>
  <si>
    <t>MASCARILLAS</t>
  </si>
  <si>
    <t>0 cja</t>
  </si>
  <si>
    <t>GUANTES DESECHABLES</t>
  </si>
  <si>
    <t>10 cja</t>
  </si>
  <si>
    <t xml:space="preserve">GALON </t>
  </si>
  <si>
    <t xml:space="preserve">CLOROS </t>
  </si>
  <si>
    <t xml:space="preserve">DESIFECTANTES </t>
  </si>
  <si>
    <t xml:space="preserve">LIMPIADOR DE PLATOS </t>
  </si>
  <si>
    <t xml:space="preserve">LIMPIADOR DE CRISTALES </t>
  </si>
  <si>
    <t xml:space="preserve">LIMPIADOR DE CERAMICAS </t>
  </si>
  <si>
    <t>JABON LIQUIDO PARA LAS MANOS</t>
  </si>
  <si>
    <t xml:space="preserve">PAQUETES </t>
  </si>
  <si>
    <t>SERVILLETAS SCOTT</t>
  </si>
  <si>
    <t>10 paquetes</t>
  </si>
  <si>
    <t xml:space="preserve">CAFÉ </t>
  </si>
  <si>
    <t>72 paq. /12 sob</t>
  </si>
  <si>
    <t xml:space="preserve">AZUCAR </t>
  </si>
  <si>
    <t xml:space="preserve">60 fundas </t>
  </si>
  <si>
    <t xml:space="preserve">VASOS DE CAFÉ </t>
  </si>
  <si>
    <t>6 paq. 100 unid</t>
  </si>
  <si>
    <t xml:space="preserve">VAS0S DE AGUA DE 7 ONZA </t>
  </si>
  <si>
    <t>100 paq. 50 unid</t>
  </si>
  <si>
    <t xml:space="preserve">VASOS DE AGUA DE 10 ONZA </t>
  </si>
  <si>
    <t>50 paq. 50 unid</t>
  </si>
  <si>
    <t>UNIDAD</t>
  </si>
  <si>
    <t xml:space="preserve">FUNDAS DE BASURAS GRANDES </t>
  </si>
  <si>
    <t>3 paquetes</t>
  </si>
  <si>
    <t xml:space="preserve">GUANTES PLASTICOS LIMPIEZA </t>
  </si>
  <si>
    <t>40 paquetes</t>
  </si>
  <si>
    <t xml:space="preserve">UNIDAD </t>
  </si>
  <si>
    <t>FUNDAS DE BASURAS MEDIANAS</t>
  </si>
  <si>
    <t>8 paquete</t>
  </si>
  <si>
    <t xml:space="preserve">ESPONJAS PARA FREGAR </t>
  </si>
  <si>
    <t>20 paq./10 unid</t>
  </si>
  <si>
    <t>BRILLOS PARA FREGAR</t>
  </si>
  <si>
    <t xml:space="preserve">5 paq./10 und </t>
  </si>
  <si>
    <t>CEPILLOS PARED</t>
  </si>
  <si>
    <t xml:space="preserve">SUAPES </t>
  </si>
  <si>
    <t xml:space="preserve">UNIDADES </t>
  </si>
  <si>
    <t>FAROLA</t>
  </si>
  <si>
    <t>PINESPUMA</t>
  </si>
  <si>
    <t>CUBETAS</t>
  </si>
  <si>
    <t xml:space="preserve">ESCOBAS </t>
  </si>
  <si>
    <t>Fardos</t>
  </si>
  <si>
    <t>45 Fardos / 12 unid</t>
  </si>
  <si>
    <t>PAQ.</t>
  </si>
  <si>
    <t>GALONES</t>
  </si>
  <si>
    <t>FARDOS</t>
  </si>
  <si>
    <t>CEPILLOS DE PARED</t>
  </si>
  <si>
    <t>ESCOBAS</t>
  </si>
  <si>
    <t>PAQUETES DE AZUCAR (5LBS)</t>
  </si>
  <si>
    <t>GRAPAS 1/2  BOSTICH</t>
  </si>
  <si>
    <t>GRAPAS 5/8 BOSTICH DE 15mm</t>
  </si>
  <si>
    <t>GRAPAS 3/8</t>
  </si>
  <si>
    <t>CARTUCHO TINTA HP-21</t>
  </si>
  <si>
    <t>CARTUCHO TINTA HO-22</t>
  </si>
  <si>
    <t xml:space="preserve">LIBRO RECORD </t>
  </si>
  <si>
    <t>TONER HP-CF210 NEGRO</t>
  </si>
  <si>
    <t>TONER HP-CF211 AZUL</t>
  </si>
  <si>
    <t>TONER HP-CF212 AMARILLO</t>
  </si>
  <si>
    <t xml:space="preserve">TONER HP CF213 MAGENTA </t>
  </si>
  <si>
    <t>CARPETAS MEDIANAS 2 PULGADAS</t>
  </si>
  <si>
    <t>CARPETAS GRANDES 3 PULGADAS</t>
  </si>
  <si>
    <t>BORRADOR DE PIZARRA</t>
  </si>
  <si>
    <t>FOLDER DE COLORES</t>
  </si>
  <si>
    <t>PEGAMENTO UHU BARRA</t>
  </si>
  <si>
    <t>SACA GRAPA GRANDE</t>
  </si>
  <si>
    <t xml:space="preserve">SACA PUNTA DE MANO </t>
  </si>
  <si>
    <t xml:space="preserve">PORTA TARJETA </t>
  </si>
  <si>
    <t>CAJAS DE ARCHIVO</t>
  </si>
  <si>
    <t>SOBRES MANILA 14 X 16 PLACA</t>
  </si>
  <si>
    <t>CINTA ADHESIVA 1/2 PULGADA</t>
  </si>
  <si>
    <t>BRILLOS DE ALAMBRE</t>
  </si>
  <si>
    <t>CERA PARA CONTAR</t>
  </si>
  <si>
    <t>DVD DOBLE CAPA</t>
  </si>
  <si>
    <t>CINTA ADHESIVA P/DISPENSAD.</t>
  </si>
  <si>
    <t>CLIP BILLETEROS 15MM 1/2 P.</t>
  </si>
  <si>
    <t>CLIP BILLETERO 1 PULGADA</t>
  </si>
  <si>
    <t>GRAPAS BOSTICH 15/16</t>
  </si>
  <si>
    <t>GRAPAS BOSTICH 13/16</t>
  </si>
  <si>
    <t>PAPEL ADHESIVO 17X22</t>
  </si>
  <si>
    <t>PORTA REVISTA</t>
  </si>
  <si>
    <t>TONER HP LASER AMAR Q7582</t>
  </si>
  <si>
    <t>GRAPAS 9 X 20</t>
  </si>
  <si>
    <t>CINTAS MAQ. ESC.  PANASONIC</t>
  </si>
  <si>
    <t>CLIP BILLETEROS 1 1/4</t>
  </si>
  <si>
    <t>CARTUCHO FAX FX8</t>
  </si>
  <si>
    <t xml:space="preserve">CINTA CARNET RIBBON </t>
  </si>
  <si>
    <t>CINTAS ADHESIVA VINIL</t>
  </si>
  <si>
    <t>ROLLOS</t>
  </si>
  <si>
    <t>PAPEL BOND 20 22X35</t>
  </si>
  <si>
    <t>TONER RICOH 841813 NEGRO</t>
  </si>
  <si>
    <t>TONER RICOH 841814 AMARILLO</t>
  </si>
  <si>
    <t>TONER RICOH 841816 AZUL</t>
  </si>
  <si>
    <t>TONER RICOH 841815 MARGENTA</t>
  </si>
  <si>
    <t>PAPEL BOND 20 26X40</t>
  </si>
  <si>
    <t>AGUA PLANETA AZUL 16 ONZ.20/1</t>
  </si>
  <si>
    <t>CARTULINA SATINADA 22x25</t>
  </si>
  <si>
    <t>ESPUMA TUFF STUFF</t>
  </si>
  <si>
    <t xml:space="preserve">MEMORIAS USB 32GB </t>
  </si>
  <si>
    <t>PAPEL SATINADO 100 22X34</t>
  </si>
  <si>
    <t>PAPEL SATINADO 115 26X40</t>
  </si>
  <si>
    <t>GRAPAS STANLEY BOSTICK 1/2</t>
  </si>
  <si>
    <t>ENCUADERNADORA</t>
  </si>
  <si>
    <t>PAQUETES</t>
  </si>
  <si>
    <t>PAPEL HILO 8.5. X 11 CREMA</t>
  </si>
  <si>
    <t>PAPEL BOND  25 X 38</t>
  </si>
  <si>
    <t>ROLLO PAPEL KRAFT 40 PULGAD.</t>
  </si>
  <si>
    <t>MEMORIAS USB 8 GB</t>
  </si>
  <si>
    <t xml:space="preserve">PAPEL OPALINA BLANCA 22x34 </t>
  </si>
  <si>
    <t>PAPEL CARTONITE12 26X40 100/1</t>
  </si>
  <si>
    <t>PORTA LAPIZ T.VASO</t>
  </si>
  <si>
    <t>CLIP BILLETERO DE 1/4</t>
  </si>
  <si>
    <t>CLIP BILLETERO DE 2 PULGADAS</t>
  </si>
  <si>
    <t>PAPEL BOND 11/X17</t>
  </si>
  <si>
    <t>PAPEL HILO BLANCO 81/2X11</t>
  </si>
  <si>
    <t>FOLDERS 8/2 X 11 100/1</t>
  </si>
  <si>
    <t xml:space="preserve">FOLDERS 8/2 X 13 100/1 </t>
  </si>
  <si>
    <t>FOLDERS 8/2 X 14 PENDAFLEX 25/1</t>
  </si>
  <si>
    <t xml:space="preserve">GANCHO ACCO 50/1 </t>
  </si>
  <si>
    <t>FOLDER PENDAFLEX 81/2X13 25/1</t>
  </si>
  <si>
    <t>PAPEL SATINADO 100 26X40 500/1</t>
  </si>
  <si>
    <t xml:space="preserve">FOLDERS PARTITION ROJO </t>
  </si>
  <si>
    <t>CINTA ROYAL ALPHA 600</t>
  </si>
  <si>
    <t>ROLLOS PERCALINA ROJA</t>
  </si>
  <si>
    <t>GUANTES DE GOMA</t>
  </si>
  <si>
    <t>TOTAL</t>
  </si>
  <si>
    <t xml:space="preserve">BANDEJAS DE ESCRITORIO METAL 3/1 </t>
  </si>
  <si>
    <t>CINTA ADHESIVA GRANDE 2x100</t>
  </si>
  <si>
    <t>CLIP BILLETEROS 3/4 19MM</t>
  </si>
  <si>
    <t>CARPETA DE MEDIA PULGADA</t>
  </si>
  <si>
    <t xml:space="preserve">PORTA LAPIZ TUBULAR </t>
  </si>
  <si>
    <t>CINTA IMPRESORA EPSON ERC PEQ.</t>
  </si>
  <si>
    <t>VASOS PLASTICOS 7 OZ 50/1</t>
  </si>
  <si>
    <t>VASOS CONOS DESECH.4.5 ONZ.200/1</t>
  </si>
  <si>
    <t>VASOS PLASTICOS 10 OZ 50/1</t>
  </si>
  <si>
    <t>TONER HP-400 NEGRO</t>
  </si>
  <si>
    <t>TONER HP-401 AZUL</t>
  </si>
  <si>
    <t>TONER HP 410 NEGRO</t>
  </si>
  <si>
    <t>TONER HP 411 AZUL</t>
  </si>
  <si>
    <t>TONER HP 412 AMARILLO</t>
  </si>
  <si>
    <t>TONER HP 413 MAGENTA</t>
  </si>
  <si>
    <t>TONER HP-285 NEGRO</t>
  </si>
  <si>
    <t>TINTA HP-049 NEGRA</t>
  </si>
  <si>
    <t>TINTA HP-050 AZUL</t>
  </si>
  <si>
    <t>TONER HP-505 NEGRO</t>
  </si>
  <si>
    <t>TONER HP-435 NEGRO</t>
  </si>
  <si>
    <t>TONER RICOH 6110D NEGRO</t>
  </si>
  <si>
    <t>TONER RICOH 3110D NEGRO</t>
  </si>
  <si>
    <t>TONER TOSHIBA T-3520 NEGRO</t>
  </si>
  <si>
    <t>TONER HP 6000A NEGRO</t>
  </si>
  <si>
    <t>TONER HP 6001A AZUL</t>
  </si>
  <si>
    <t>TONER HP 6002A AMARILLO</t>
  </si>
  <si>
    <t>TONER HP-6003A MAGENTA</t>
  </si>
  <si>
    <t>TONER HP-1125 NEGRO</t>
  </si>
  <si>
    <t>CLORO 128 Onz.</t>
  </si>
  <si>
    <t>LIMPIADOR DE CRISTALES 128 Onz.</t>
  </si>
  <si>
    <t>LIMPIADOR DE CERAMICA 128 Onz.</t>
  </si>
  <si>
    <t>JABON LIQUIDO PARA MANOS 128 Onz.</t>
  </si>
  <si>
    <t>CAFÉ SANTO DOMINGO 12/1</t>
  </si>
  <si>
    <t>CLIP PEQUEÑO No.1</t>
  </si>
  <si>
    <t>CLIP GRANDES No.2</t>
  </si>
  <si>
    <t>TINTA HP-051 MAGENTA</t>
  </si>
  <si>
    <t>TINTA HP-052 AMARILLA</t>
  </si>
  <si>
    <t>GRAPADORAS ESTÁNDAR DE ESCRITORIO</t>
  </si>
  <si>
    <t>GRAPAS 23/10</t>
  </si>
  <si>
    <t>TONER XEROX AZUL 106R02760</t>
  </si>
  <si>
    <t>TONER XEROX MAGENTA 106R02761</t>
  </si>
  <si>
    <t>TONER XEROX AMARILLO 106R02762</t>
  </si>
  <si>
    <t>TONER XEROX NEGRO 106R02763</t>
  </si>
  <si>
    <t xml:space="preserve">FOSFOROS </t>
  </si>
  <si>
    <t>CORRECTOR LIQUIDO TIPO LAPIZ</t>
  </si>
  <si>
    <t>DETERGENTE EN POLVO TIPO ACE</t>
  </si>
  <si>
    <t>SUAPER DE ALGODÓN</t>
  </si>
  <si>
    <t>TINTA HP-4904 MAGENTA</t>
  </si>
  <si>
    <t>TINTA HP-4905 AMARILLA</t>
  </si>
  <si>
    <t>GALON</t>
  </si>
  <si>
    <t xml:space="preserve">TINTA NEGRA </t>
  </si>
  <si>
    <t>TINTA AZUL REFLEX</t>
  </si>
  <si>
    <t>TINTA RUBER RED</t>
  </si>
  <si>
    <t>TINTA WARM RED</t>
  </si>
  <si>
    <t>PLANCHAS ABDISCK</t>
  </si>
  <si>
    <t>CHUPONES PARA ABDICK</t>
  </si>
  <si>
    <t>LATA</t>
  </si>
  <si>
    <t>CANALETA PLASTICA LH 15X10</t>
  </si>
  <si>
    <t xml:space="preserve">BRILLOS VERDE PARA FREGAR </t>
  </si>
  <si>
    <t>CINTA IMPRESORA EPSON GDE.LX300</t>
  </si>
  <si>
    <t>SOBRES HILO CREMA INVIT.5 1/4X7 1/4</t>
  </si>
  <si>
    <t>ROLLO DE ALAMBRE DULCE</t>
  </si>
  <si>
    <t>ROLLO DE TEFLON</t>
  </si>
  <si>
    <t>MASILLA SILICON ANTI ALGA TANSPARENTE</t>
  </si>
  <si>
    <t>REGLETAS DE 6 SALIDAS</t>
  </si>
  <si>
    <t>ALAMBRE DULCE EN ROLLO</t>
  </si>
  <si>
    <t>ALAMBRE #12 ELECTRICO</t>
  </si>
  <si>
    <t>PIES</t>
  </si>
  <si>
    <t>MASCARILLAS QUIRURGICAS</t>
  </si>
  <si>
    <t>PINZA TRUPER 10 PEX</t>
  </si>
  <si>
    <t>PORTA CANDADO</t>
  </si>
  <si>
    <t>CANDADO C17020</t>
  </si>
  <si>
    <t>ALICATE TRUPER PCH 10</t>
  </si>
  <si>
    <t>PISTOLA TRUPER P. M.</t>
  </si>
  <si>
    <t>CINTA TRUPER FH 5M</t>
  </si>
  <si>
    <t>CUÑA PARA PUERTA</t>
  </si>
  <si>
    <t>CAPA PARA AGUA</t>
  </si>
  <si>
    <t>CINTA O D 50X</t>
  </si>
  <si>
    <t>ALICATE TRUPER 8"</t>
  </si>
  <si>
    <t>PORTA HERRAMIENTA F603311</t>
  </si>
  <si>
    <t>TARUGO VERDE 1 1/2</t>
  </si>
  <si>
    <t>COUNT FRAM 355ML</t>
  </si>
  <si>
    <t>DESTORNILLADOR ESTRIAS 4"</t>
  </si>
  <si>
    <t>DESTORNILLADOR PLANO 4"</t>
  </si>
  <si>
    <t>DESTORNILLADOR NIPON 8X8 ST</t>
  </si>
  <si>
    <t>DESTORNILLADOR ESTRIA</t>
  </si>
  <si>
    <t>DESTORNILLADOR DE ESTRIA DG3166</t>
  </si>
  <si>
    <t>TEFLON DE 3/4 15MT</t>
  </si>
  <si>
    <t>DESTORNILLADOR ESTRIA 13/18</t>
  </si>
  <si>
    <t>PINZA TRUPPER 7"</t>
  </si>
  <si>
    <t>CINTA PLOMERO 25 PIES</t>
  </si>
  <si>
    <t>COUPLIN PRESION 3/4</t>
  </si>
  <si>
    <t>TEE PVC 3/4</t>
  </si>
  <si>
    <t>CEMENTO PVC SM 248</t>
  </si>
  <si>
    <t>TEFLON DE 3/4 X6</t>
  </si>
  <si>
    <t>PEGE TP877 19</t>
  </si>
  <si>
    <t>MOTA ANTI GOTA</t>
  </si>
  <si>
    <t xml:space="preserve">TAPE VERDE </t>
  </si>
  <si>
    <t>LONA NARANJA 8X10</t>
  </si>
  <si>
    <t>THINNER TH500</t>
  </si>
  <si>
    <t>PINTURA SEMIGLOS BLANCO 00 5/1</t>
  </si>
  <si>
    <t>CUBETA</t>
  </si>
  <si>
    <t>PINTURA SEMIGLOS BLANCO 962 5/1</t>
  </si>
  <si>
    <t>PNTURA TROPICAL BLANCO 00 5/1</t>
  </si>
  <si>
    <t>PINTURA TROPICAL CONT. 5/1</t>
  </si>
  <si>
    <t>PINTURA AMBIEN SEMI GLOS</t>
  </si>
  <si>
    <t>PINTURA ICE CREAM 965</t>
  </si>
  <si>
    <t>DISCO C 41 2X1MM</t>
  </si>
  <si>
    <t>ESPATULA PA 2282</t>
  </si>
  <si>
    <t>BROCHA NEGRA 4 PULGADAS</t>
  </si>
  <si>
    <t>BROCHA BLANCA 1 1/2 PULG.</t>
  </si>
  <si>
    <t>MASILLA SSHEET ROK</t>
  </si>
  <si>
    <t>ADAAPTADOR H 402 3/8</t>
  </si>
  <si>
    <t>REDUCCUIN DE 3 A 4</t>
  </si>
  <si>
    <t>AIRE SPLIT TRACE 12 BTU INVERTER</t>
  </si>
  <si>
    <t>TERMOSTACTO DIGITAL AIRE ACOND.</t>
  </si>
  <si>
    <t xml:space="preserve">TUBOS DE SILICON </t>
  </si>
  <si>
    <t>PEGAMENTO EN BARRA</t>
  </si>
  <si>
    <t xml:space="preserve">INTERRUPTOR SENSILLO </t>
  </si>
  <si>
    <t>TOMA CORRIENTE DUPLEX</t>
  </si>
  <si>
    <t>INTERRRUPTOR DOBLE</t>
  </si>
  <si>
    <t>JUNTA DE CERA</t>
  </si>
  <si>
    <t>MANGUERA PARA LAVA MAMOS</t>
  </si>
  <si>
    <t>ALAMBRE DULCE 2 LIBRAS</t>
  </si>
  <si>
    <t>TEE-CPVC 1/2 PULGADA</t>
  </si>
  <si>
    <t>TEE CPVC 3/4 PULGADA</t>
  </si>
  <si>
    <t>CODO CPVC 1/2</t>
  </si>
  <si>
    <t>JUNTA DE ENTRONQUE PARA INODORO</t>
  </si>
  <si>
    <t>EXTENSION DE 50 PIES</t>
  </si>
  <si>
    <t>CAJA DE METAL OCTAGONAL</t>
  </si>
  <si>
    <t>PROTECTOR CON LLAVE PARA TERMOSTATO</t>
  </si>
  <si>
    <t>BREAKERS DE 50A</t>
  </si>
  <si>
    <t>BREAKERS DE 30A</t>
  </si>
  <si>
    <t>BREAKERS DE 20A</t>
  </si>
  <si>
    <t>AMARRE PLASTICO</t>
  </si>
  <si>
    <t>PAPEL TOALLA 6/1 SCOTT</t>
  </si>
  <si>
    <t>SERVILLETAS 10/1</t>
  </si>
  <si>
    <t>TINTA MAGENTA</t>
  </si>
  <si>
    <t>06//11/2020</t>
  </si>
  <si>
    <t xml:space="preserve">PORTA CARNET </t>
  </si>
  <si>
    <t>FUNDAS</t>
  </si>
  <si>
    <t xml:space="preserve">CUBETAS PLASTICAS </t>
  </si>
  <si>
    <t xml:space="preserve">BAYETA DE MICROFIBRA </t>
  </si>
  <si>
    <t>DESTUPIDOR DE INODORO</t>
  </si>
  <si>
    <t>SUAPER DE GOMA</t>
  </si>
  <si>
    <t>PARES</t>
  </si>
  <si>
    <t>ESPIRALES 12 (1/2)</t>
  </si>
  <si>
    <t>ESPIRALES 10MM (3/8)</t>
  </si>
  <si>
    <t>ESPIRALES 8mm (5/16)</t>
  </si>
  <si>
    <t xml:space="preserve">ESPIRALES 19MM </t>
  </si>
  <si>
    <t>CORRECTOR LIQUIDO TIPO BROCHA</t>
  </si>
  <si>
    <t>GRAPAS 26 X 6 DE ESCRITORIO</t>
  </si>
  <si>
    <t xml:space="preserve">LAPICEROS TIMBRADOS INSTITUCIONALES </t>
  </si>
  <si>
    <t>PAPEL FORMA CONTINUA</t>
  </si>
  <si>
    <t>ROLLOS PAPEL SUMADORA GRANDE</t>
  </si>
  <si>
    <t>ROLLOS PAPEL SUMADORA PEQUEñO</t>
  </si>
  <si>
    <t>SOBRES EN HILO 5x7 BLANCO</t>
  </si>
  <si>
    <t xml:space="preserve">TINTA HP 4900 </t>
  </si>
  <si>
    <t>TINTA HP 4901</t>
  </si>
  <si>
    <t>TINTA HP-4902 NEGRO</t>
  </si>
  <si>
    <t>TONER HP-540 NEGRO</t>
  </si>
  <si>
    <t>TONER HP-541 AZUL</t>
  </si>
  <si>
    <t>TONER HP-542 AMARILLO</t>
  </si>
  <si>
    <t>TONER HP-543 MAGENTA</t>
  </si>
  <si>
    <t xml:space="preserve">GRAPAS 23/8 </t>
  </si>
  <si>
    <t xml:space="preserve">CAJAS </t>
  </si>
  <si>
    <t>TINTA AMARILLA</t>
  </si>
  <si>
    <t>TINTA AZUL 072</t>
  </si>
  <si>
    <t>TINTA CYAN</t>
  </si>
  <si>
    <t>VASOS CARTON CAFÉ 3 ONZ. PAQ. 50/1</t>
  </si>
  <si>
    <t>JABON LAVA PLATOS 128 ONZ.</t>
  </si>
  <si>
    <t xml:space="preserve">GEL ANTIBACTERIAL PARA MANOS </t>
  </si>
  <si>
    <t>YOYO PARA CARNET</t>
  </si>
  <si>
    <t>BORRA DE LECHE CON LOGO CAPGEFI</t>
  </si>
  <si>
    <t>UINIDADES</t>
  </si>
  <si>
    <t>CARPETAS CHIQUITA 1 PULGADA</t>
  </si>
  <si>
    <t>CARPETA INSTITUCIONAL ROJA PAN DE ORO</t>
  </si>
  <si>
    <t>PINESPUMA WEST</t>
  </si>
  <si>
    <t>SOBRES HILO CREMA 6X9</t>
  </si>
  <si>
    <t>TINTA GOTERO PARA SELLO</t>
  </si>
  <si>
    <t>LIBRO DERECHO TRIBUTARIO SUSTANTIVO</t>
  </si>
  <si>
    <t>LIBRO ARMONIZACION TRIBUTARIA MERCOSUR</t>
  </si>
  <si>
    <t>LIBRO ARMONIZ. TRIBUT. INTEGRACION ECO.</t>
  </si>
  <si>
    <t>LIBRO MANUAL ADMI. FINANC. ESTADO I</t>
  </si>
  <si>
    <t>LIBRO MANUAL ADMI. FINANC. ESTADO II</t>
  </si>
  <si>
    <t>CAJITAS</t>
  </si>
  <si>
    <t>APTOMISADORES</t>
  </si>
  <si>
    <t>TINTA HP-4903 AZUL</t>
  </si>
  <si>
    <t>PAPEL BOND 8/2 X 11 CORTADA</t>
  </si>
  <si>
    <t>BANDEJA DE ESCRITORIO PLASTICA</t>
  </si>
  <si>
    <t>FOLDER 81/2X 14 100/1</t>
  </si>
  <si>
    <t>CLIP MARIP. ACCO 2 PULG.</t>
  </si>
  <si>
    <t>CLIP MARIP. ACCO 1 PULG.</t>
  </si>
  <si>
    <t>MASCARILLAS KN95</t>
  </si>
  <si>
    <t xml:space="preserve">FUNDAS MEDIANAS 24X30 100/1 </t>
  </si>
  <si>
    <t xml:space="preserve">FUNDAS PEQUEñAS 18X22 100/1 </t>
  </si>
  <si>
    <t xml:space="preserve">ZAFACONES DE META PEQUEñO CON/TAPA </t>
  </si>
  <si>
    <t>DESINFECTANTE 128 Onz.</t>
  </si>
  <si>
    <t>TIRADOR DE PUERTA</t>
  </si>
  <si>
    <t>PLASTICO PARA CARNET</t>
  </si>
  <si>
    <t>TINTA PARA CARNET</t>
  </si>
  <si>
    <t>CINTAS PARA CALCULADORA PRINT MAX</t>
  </si>
  <si>
    <t>PISTOLA DE TEMPERATURA KLEIN TOOLS</t>
  </si>
  <si>
    <t>CARTUNA HILO CREMA</t>
  </si>
  <si>
    <t xml:space="preserve">PAPEL SATINADO MATER #80 </t>
  </si>
  <si>
    <t>CARTULINA OPALINA #100</t>
  </si>
  <si>
    <t>PAPEL LEGYER # 56</t>
  </si>
  <si>
    <t>PAPEL VEGETAL</t>
  </si>
  <si>
    <t>CONTACTOR DE 2x32/24 VOLTIOS</t>
  </si>
  <si>
    <t>31/09/2021</t>
  </si>
  <si>
    <t>LANILLA</t>
  </si>
  <si>
    <t>YARDAS</t>
  </si>
  <si>
    <t>LLAVE ANGULAR</t>
  </si>
  <si>
    <t>DVD CARATULA VACIA</t>
  </si>
  <si>
    <t>TONER HP-402A AMARILLO</t>
  </si>
  <si>
    <t>TONER HP-403A MAGENTA</t>
  </si>
  <si>
    <t>TONER HP LASER JET C7115A</t>
  </si>
  <si>
    <t>TONER CANON LASER CLASS 510</t>
  </si>
  <si>
    <t>TONER DELL MONO LASER MFP 1125</t>
  </si>
  <si>
    <t>TONER HP-1130D NEGRO</t>
  </si>
  <si>
    <t>TONER HP LASER AZUL Q7581A</t>
  </si>
  <si>
    <t>TONER HP LASER ROSADO Q7583A</t>
  </si>
  <si>
    <t>LIMPIADOR DE COMPUTADORA (SABO)</t>
  </si>
  <si>
    <t>PULIDORAS ANGULAR 4 1/2</t>
  </si>
  <si>
    <t>LONA PLASTICA 18 X 18 AZUL</t>
  </si>
  <si>
    <t>PISTOLA DE CLAVOS ELECTRICA</t>
  </si>
  <si>
    <t>CINCELES DE MADERA</t>
  </si>
  <si>
    <t>ESPATULA (PLANA) 7"</t>
  </si>
  <si>
    <t>SARGENTO MARIPOSA</t>
  </si>
  <si>
    <t>MARTILLO DE 16 ONZAS</t>
  </si>
  <si>
    <t>LIMA TRIANGULAR 8"</t>
  </si>
  <si>
    <t>LIMA PLANA FINA 10"</t>
  </si>
  <si>
    <t>ESPATULA PARA MASILLAR 8"</t>
  </si>
  <si>
    <t>ESPATULA PARA MASILLAR 3"</t>
  </si>
  <si>
    <t>TARUGOS AZULES</t>
  </si>
  <si>
    <t>NUMERADOR FECHADOR TIPO CON PUÑO</t>
  </si>
  <si>
    <t>NUMERADOR TIPO BATE</t>
  </si>
  <si>
    <t>DRYWALL DURMIENTE DE SCHEETROCK 2 1/2"</t>
  </si>
  <si>
    <t>CIERRE DE PISO P/PUERTA FLOTANTE</t>
  </si>
  <si>
    <t>CINTA DE SELLADO DE HILO DE POLITETRAF</t>
  </si>
  <si>
    <t>PINTURA SEMIGLOSS BLANCO 00</t>
  </si>
  <si>
    <t>PINTURA SEMIGLOSS BLANCO HUESO 962</t>
  </si>
  <si>
    <t>PINTURA SEMIGLOSS ICE CREAM 965</t>
  </si>
  <si>
    <t>PINTURA SEMIGLOSS MARFIL 963</t>
  </si>
  <si>
    <t>PINTURA SEMIGLOSS VERDE CIELO 976</t>
  </si>
  <si>
    <t>PINTURA SEMIGLOSS BLANCO COLONIAL 960</t>
  </si>
  <si>
    <t>PINTURA ACRILICA BASE BLANCO 00</t>
  </si>
  <si>
    <t>BROCHAS 2"</t>
  </si>
  <si>
    <t>BROCHAS 3"</t>
  </si>
  <si>
    <t>BROCHAS 1"</t>
  </si>
  <si>
    <t>CERRADURA ESQUINERO CURVA P/PUERTA FLOT</t>
  </si>
  <si>
    <t>PASADORES DE PIVOT SUPERIORES FIJO</t>
  </si>
  <si>
    <t>MANGUERAS FLEX. 18" PARA LAVAMANOS</t>
  </si>
  <si>
    <t>MANGUERAS FLEX. 12" PARA INODOROS</t>
  </si>
  <si>
    <t>CONECTOR SUPERIOR P/PUERTA FLOTANTE</t>
  </si>
  <si>
    <t>CAJA DECABLE DE RED DE 1000 PIES, CAT-6</t>
  </si>
  <si>
    <t>CAJA</t>
  </si>
  <si>
    <t>CABLE PARA RED 10 PIES RJ45 C6</t>
  </si>
  <si>
    <t>CABLE PARA RED 12 PIES RJ45 C6</t>
  </si>
  <si>
    <t>CONECTORES RJ45</t>
  </si>
  <si>
    <t>ALAMBRE NO 8 (250 BLANCO Y 250 NEGRO)</t>
  </si>
  <si>
    <t>ALAMBRE DE GOMA 14X4</t>
  </si>
  <si>
    <t>EXTENSION ELECTRICA 100"FIBRA DE VIDRIO</t>
  </si>
  <si>
    <t>LAMPARAS FLUORESCENTES PANEL LED 2X2 45</t>
  </si>
  <si>
    <t xml:space="preserve">PAPEL DE BAÑO 6/1 </t>
  </si>
  <si>
    <t>PAPEL CARTULINA HILO BLANCA 8 1/2 X 11</t>
  </si>
  <si>
    <t>ANGULARES DE 1X10</t>
  </si>
  <si>
    <t>FULMINANTE CALIBRE 22</t>
  </si>
  <si>
    <t xml:space="preserve">CERROJOS DE PUERTA- CERROJO LLAVE MARIPOSA </t>
  </si>
  <si>
    <t>CERRADURA PARA ARMARIO CON BISAGRA</t>
  </si>
  <si>
    <t>CERRADURA PARA ARCHIVO Y MUEBLE DE MADERA</t>
  </si>
  <si>
    <t>CERRADURA ESQUINERA  CURVA P/FLOTANTE</t>
  </si>
  <si>
    <t>PIVOT SUPERIOR FIJO P/FLOTANTE</t>
  </si>
  <si>
    <t>TUBERIA DE COBRE 3/8</t>
  </si>
  <si>
    <t>CROSTEE DE 2"</t>
  </si>
  <si>
    <t>CROSTEE DE 4"</t>
  </si>
  <si>
    <t>AIRE ACONDICIONADO 1 TONELADA</t>
  </si>
  <si>
    <t>FILTRO  DESIDRATADOR 3/8X3/8</t>
  </si>
  <si>
    <t>CAPACITOR  DE ARRANQUE DE CONDESADOR</t>
  </si>
  <si>
    <t>PLAFON PVC 2X4</t>
  </si>
  <si>
    <t>PERFIL PARA SHEETROCK DE 3"</t>
  </si>
  <si>
    <t>CIERRE DE PISO  P/PUERTA FLOTANTES</t>
  </si>
  <si>
    <t>CROLLO TEFLON 3/4X15M</t>
  </si>
  <si>
    <t>ZAFACONES DE METAL 7 GAL.GRANDE</t>
  </si>
  <si>
    <t xml:space="preserve">ETIQUETA PARA FOLDEL 250/1 ROLLO  </t>
  </si>
  <si>
    <t xml:space="preserve">ETIQUETA PARA FOLDEL 200/1 RECTANGULAR  </t>
  </si>
  <si>
    <t>LABEL DE CORREO</t>
  </si>
  <si>
    <t>LABEL ACETATOS TRANSPARENTE</t>
  </si>
  <si>
    <t>LABEL REFORSADOR HOJAS</t>
  </si>
  <si>
    <t>MARCADORES PARA PIZARRA BOARD</t>
  </si>
  <si>
    <t>SOBRES TIMBRADOS LOGO VIEJO</t>
  </si>
  <si>
    <t>SOBRES TIMBRADOS NO. 10 NUEVO LOGO</t>
  </si>
  <si>
    <t>SOBRES EN BLANCO DE CARTAS #10</t>
  </si>
  <si>
    <t xml:space="preserve">CERRADURA DE PUÑO ACERO INOCIDABLE) </t>
  </si>
  <si>
    <t>CERRADURAS P/GABETAS</t>
  </si>
  <si>
    <t>TARJETA DE UNIDAD CONDESADOR, PARA UNIDAD</t>
  </si>
  <si>
    <t>CAPACITOR--CBB65</t>
  </si>
  <si>
    <t>CAPACITOR DE 60/370---</t>
  </si>
  <si>
    <t xml:space="preserve">MEMORIA DATATRAVELER KINGSTON (128 GB)  </t>
  </si>
  <si>
    <t>PORTA GAFETES 3X4 GRANDE</t>
  </si>
  <si>
    <t>PORTA GAFETE PEQ</t>
  </si>
  <si>
    <t>CODON PARA CARNET SIN LOGO</t>
  </si>
  <si>
    <t>FECHAS DE REGISTRO</t>
  </si>
  <si>
    <t>ARTÍCULOS</t>
  </si>
  <si>
    <t>FORMAS</t>
  </si>
  <si>
    <t>SECCION ALMACEN Y SUMINISTROS</t>
  </si>
  <si>
    <t>DESINFECTANTE LYSOL 19ONZ</t>
  </si>
  <si>
    <t xml:space="preserve"> (MOTA) RODILLOS DE PINTAR    (MOTA)</t>
  </si>
  <si>
    <t>ITBIS UNITARIO</t>
  </si>
  <si>
    <t>ITBIS TOTALES POR CANTIDAD EXISTENTE</t>
  </si>
  <si>
    <t>SUB-TOTAL</t>
  </si>
  <si>
    <t>ITIBIS</t>
  </si>
  <si>
    <t>PRECIOS SIN ITBIS POR UNIDAD</t>
  </si>
  <si>
    <t>SUB TOTAL CANTIDAD EXISTENTE</t>
  </si>
  <si>
    <t>CANTIDAD</t>
  </si>
  <si>
    <t>CODIGO PARA LIBROS</t>
  </si>
  <si>
    <t>ENC.DIV. ADMINISTRATIVO</t>
  </si>
  <si>
    <t xml:space="preserve">               ENC. SECCION ALMACEN Y SUMINISTRO </t>
  </si>
  <si>
    <t xml:space="preserve">     Rosa M. Caraballo</t>
  </si>
  <si>
    <t>SACA GRAPAS PEQUEÑO</t>
  </si>
  <si>
    <t>PAPEL CARTULINA HILO BLANCA 26x40  125/1</t>
  </si>
  <si>
    <t>PAPEL CROMOCOTE 26X40 de 250/1</t>
  </si>
  <si>
    <t>PAPEL OPALINA 80 CREMA</t>
  </si>
  <si>
    <t>CINTA CALCULADORA GRANDE</t>
  </si>
  <si>
    <t>CINTA COMPATIBLE RIBBON TAPE DRY</t>
  </si>
  <si>
    <t>ROLLO DE ALAMBRE FINO PARA IMPRENTA</t>
  </si>
  <si>
    <t xml:space="preserve"> </t>
  </si>
  <si>
    <t>TALONARIO DE PERMISO</t>
  </si>
  <si>
    <t>TALONARIO DE REQUISICION</t>
  </si>
  <si>
    <t>SEPARDORES DE HOJAS</t>
  </si>
  <si>
    <t>CLIP BILLETERO 1/4 19MM</t>
  </si>
  <si>
    <t>TORNILLO ESTRIA PARA SHEETROCK #6 X1 1/4 DI</t>
  </si>
  <si>
    <t>CARPETAS INSTITUCIONALES CAPGEFI VIEJA</t>
  </si>
  <si>
    <t>CINTA DOBLE CARA</t>
  </si>
  <si>
    <t>FORDERS PARTITION VERDE CLARO,OSCURO 10/118</t>
  </si>
  <si>
    <t>GRAPAS CARTRIDGES X 500 STAPLES DE 3/1</t>
  </si>
  <si>
    <t>CARPERTAS INSTITUCIONALES LOGO NUEVO</t>
  </si>
  <si>
    <t>MONITOR DE AUDIO</t>
  </si>
  <si>
    <t>AUDIO STUDIO MONITOR</t>
  </si>
  <si>
    <t>TABLETA DE DIBUJO PARA DIBUJO</t>
  </si>
  <si>
    <t>ABANICO VENTILADOR PARA COMPUTADORA</t>
  </si>
  <si>
    <t>LG MONITORD DE 32PULG</t>
  </si>
  <si>
    <t>BASE DEEL FOR</t>
  </si>
  <si>
    <t>ACE FUNDA DE 10 LIBRAS</t>
  </si>
  <si>
    <t>BROCHA NEGRA DE 1/1/2PULG</t>
  </si>
  <si>
    <t xml:space="preserve">REDUCTORES PARA GAS PROPANO </t>
  </si>
  <si>
    <t>ROLLO DE TEFLON 3/4X0.75AZUL</t>
  </si>
  <si>
    <t>CODO PVC DE 3/4</t>
  </si>
  <si>
    <t>TAIRRA GRANDE</t>
  </si>
  <si>
    <t>TAIRRA PEQ</t>
  </si>
  <si>
    <t xml:space="preserve">PAPEL BOND20 8/2 X 13 </t>
  </si>
  <si>
    <t>CLAVOS DE ACABADO (</t>
  </si>
  <si>
    <t>PAPEL TIMBRADO USO INTERNO 8/1/2X11 DE 100/1</t>
  </si>
  <si>
    <t>PRODUCTOS</t>
  </si>
  <si>
    <t>PAPEL OPALINA CREMA 26 X 40 DE 500/1</t>
  </si>
  <si>
    <t>PAQ</t>
  </si>
  <si>
    <t>CAPACITOR DE 60/370---    /    440  voltio</t>
  </si>
  <si>
    <t>LIBRO MANUAL DE FINANZAS PUBLICAS  y TRIBUTARIA</t>
  </si>
  <si>
    <t>MEMORIA KINGSTON FURY DDR-4 (91584) 8GB</t>
  </si>
  <si>
    <t>PAPEL HILO CREMA 26/40 115</t>
  </si>
  <si>
    <t>CORDONES TIMBRADOS PARA CARNET AZULES</t>
  </si>
  <si>
    <t>CODON PARA CARNET SIN LOGO AZULES</t>
  </si>
  <si>
    <t>CUBETA DE MASILLA</t>
  </si>
  <si>
    <t>FUNDAS GRANDES 100/1</t>
  </si>
  <si>
    <t>FALDOS</t>
  </si>
  <si>
    <t>PC DESKTOP, MSI CODEX R  10S1-015CA</t>
  </si>
  <si>
    <t>AMBIENTADORES 9 ONZA</t>
  </si>
  <si>
    <t>AMBIENTADORES AUTOMATICO 6.2 ONZA</t>
  </si>
  <si>
    <t>DETERGENTE EN POLVO TIPO ACEDE 900GR</t>
  </si>
  <si>
    <t>DISPENSADORES DE PAPEL TUALLA</t>
  </si>
  <si>
    <t>PAPEL SATINADO 120, 26X40 SIN BRILLO</t>
  </si>
  <si>
    <t>PERA DE DESCARGUE  JUEGO PARA INNODORO</t>
  </si>
  <si>
    <t>CUCHILLAS DE CORTE PARA ENCUADERNACION  DE 10/1</t>
  </si>
  <si>
    <t>CINTA METRICAS</t>
  </si>
  <si>
    <t>ESPATULA NORMAL</t>
  </si>
  <si>
    <t>REPUESTO BISTURI 10/1</t>
  </si>
  <si>
    <t>CONDUFLEX DE MEDIA MANGUERA PLASTICA</t>
  </si>
  <si>
    <t>SWITCH --CISCO (EQUIPOS TECNOLOGICO)</t>
  </si>
  <si>
    <t>PAPEL DE BAÑO  12/1</t>
  </si>
  <si>
    <t xml:space="preserve">             </t>
  </si>
  <si>
    <t xml:space="preserve">PAPEL DE BAÑO TUALLA DE 6/1 </t>
  </si>
  <si>
    <t xml:space="preserve">FALDOS </t>
  </si>
  <si>
    <t>CARPETAS DURAS DE 1/2 BLANCA(VINIL)</t>
  </si>
  <si>
    <t>CARPETAS DURAS DE 1 BLANCA(VINIL)</t>
  </si>
  <si>
    <t>CARPETAS DURAS 2 BLANCA ( VINIL)</t>
  </si>
  <si>
    <t>CARPETAS DURAS 3 BLANCA (VINIL)</t>
  </si>
  <si>
    <t>UNINADES</t>
  </si>
  <si>
    <t>LIBROS RECORD</t>
  </si>
  <si>
    <t>PAPEL BOND 20 8/2X13</t>
  </si>
  <si>
    <t>LIBROS MANUAL ADMI. FINANC. ESTADO 111</t>
  </si>
  <si>
    <t>LIBRO MANUAL ADMI. FINANC. ESTADO I,2,</t>
  </si>
  <si>
    <t>AGUA BOTELLONES (CAJA CHICA)</t>
  </si>
  <si>
    <t>TELEFONOS IP</t>
  </si>
  <si>
    <t>VASOS DE CAFÉ 3ONZ  .PAQ DE 100/1 CAJA CHICA</t>
  </si>
  <si>
    <t>ZAFACONES DE METAL PEQUEÑO MALLA</t>
  </si>
  <si>
    <t>ZAFACONES DE METAL  GRANDE MALLA</t>
  </si>
  <si>
    <t>ZAFACONES DE METAL MALLA MEDIANO</t>
  </si>
  <si>
    <t>HANDS CLEANER DEGRASANTE ORANGE GOOP</t>
  </si>
  <si>
    <t>MASILLA DE SHEETROCK TAPA NEGRA HIGH PRO</t>
  </si>
  <si>
    <t>CANALETA PLASTICA LHD 20X10 BLANCA</t>
  </si>
  <si>
    <t>CANALETA PLASTICA DE COLORES  1" 25X20</t>
  </si>
  <si>
    <t>RESMAS</t>
  </si>
  <si>
    <t>PILA DURACELL AAA  32CAJA CHICA</t>
  </si>
  <si>
    <t xml:space="preserve">VASOS DE CAFÉ 3ONZ  .PAQ DE 100/1 CAJA </t>
  </si>
  <si>
    <t>CARTULINA HILO CREMA 8/2X11</t>
  </si>
  <si>
    <t>ZAFACONES DE METAL GRANDE CON TAPA</t>
  </si>
  <si>
    <t>PAPEL BOND 8/2X11 DE 250/1 cortada</t>
  </si>
  <si>
    <t>CAJAS DE ARCHIVO TIPO MALETIN</t>
  </si>
  <si>
    <t>CHINCHETAS DE COLORES 100/1</t>
  </si>
  <si>
    <t>CINTA ADHESIVA TRASPARENTE 3/4</t>
  </si>
  <si>
    <t>GRAPADORAS NORMAL</t>
  </si>
  <si>
    <t>LIBROS RECOR DE 500 PAGINAS</t>
  </si>
  <si>
    <t>PILAS AAA DE 2/1</t>
  </si>
  <si>
    <t>RESALTADORES DE COLORES</t>
  </si>
  <si>
    <t>PAPEL BOND 20 8/2X11</t>
  </si>
  <si>
    <t>PAPEL BOND  20 8/2X13</t>
  </si>
  <si>
    <t>PAPEL BOND20 8/2x14</t>
  </si>
  <si>
    <t>PAPEL BOND20 8/2X14</t>
  </si>
  <si>
    <t>SOBRES MANILLA 7/2X10 8/2X11</t>
  </si>
  <si>
    <t>SOBRES MANILLA 10/13 8/2X13</t>
  </si>
  <si>
    <t>TAPE DOBLE CARA</t>
  </si>
  <si>
    <t>TOMA CORRIENTE DUPLEX DE 110V</t>
  </si>
  <si>
    <t>LIBRAS</t>
  </si>
  <si>
    <t>MOTA ANTI-GOTA GRANDE</t>
  </si>
  <si>
    <t>ROLLO DE AlAMBRE GRUESO PARA IMPRENTA</t>
  </si>
  <si>
    <t>DISPENSADOR  CINTA ADHESIVA</t>
  </si>
  <si>
    <t>LAPIZ  CARBON</t>
  </si>
  <si>
    <t>CINTA PARA LA ESCALERA</t>
  </si>
  <si>
    <t>LIMPIA CERAMICA 128ONZ</t>
  </si>
  <si>
    <t>GRAPAS PEQUEÑAS 26x6</t>
  </si>
  <si>
    <t>ALAMBRE NO 12 BLANCO caja</t>
  </si>
  <si>
    <t>AGUA CRISTAL 16 ONZ.20/1 (HAC)</t>
  </si>
  <si>
    <t>TICHER INSTITUCIONAL</t>
  </si>
  <si>
    <t>ROLLOS DE TEFLON 19MMX15M0.20MM</t>
  </si>
  <si>
    <t>PAPEL DE BAÑO 12/1</t>
  </si>
  <si>
    <t>MARCADORES PARA  PIZARRA  BLANCA 4/1</t>
  </si>
  <si>
    <t>FORDER COLOR ROJO 8/2X11</t>
  </si>
  <si>
    <t>FORDEL COLOR CREMA 8/2X11</t>
  </si>
  <si>
    <t>BOLIGRAFOS CON PEANAS</t>
  </si>
  <si>
    <t>FORDEL 8/2X11 COLOR AZULES</t>
  </si>
  <si>
    <t>FORDEL 8/2X11 COLOR VERDES</t>
  </si>
  <si>
    <t>FORDEL PARTITION ROJO LADRILLO 8/2X11</t>
  </si>
  <si>
    <t>FORDEL PATITION VERDE LADRILLO 8/2X11</t>
  </si>
  <si>
    <t>GRAPADORA DE ESCRITORIO ESTANDAR</t>
  </si>
  <si>
    <t>GRAPAS ESTANDAR 26/6 ESCRITORIO</t>
  </si>
  <si>
    <t>RESALTADORES VARIOS COLORES</t>
  </si>
  <si>
    <t>CINTAS ADHE GRIS DE 10 YARDAS</t>
  </si>
  <si>
    <t>SOBRES MANILA 8/2X11</t>
  </si>
  <si>
    <t>PILAS RECARGABLE AA DE 2/1</t>
  </si>
  <si>
    <t>PILAS RECARGABLES AAA 2/1</t>
  </si>
  <si>
    <t>PALITAS PLASTICA RECOGEDO BASURA</t>
  </si>
  <si>
    <t>BAYETAS MICROFIBRA</t>
  </si>
  <si>
    <t>TRIPODE DE TELEFONO</t>
  </si>
  <si>
    <t>ALUMINUM TRIPOD WITH 3- WAY PAN/TILT HEAD</t>
  </si>
  <si>
    <t>AMBIIENTADORES 8 ONZ</t>
  </si>
  <si>
    <t>AMBIENTADORES P/DISPESADOR</t>
  </si>
  <si>
    <t>unidades</t>
  </si>
  <si>
    <t xml:space="preserve">BANDEJAS DE ESCRITORIO PLASTICA </t>
  </si>
  <si>
    <t>PERFIL PARA SHEETROCK DE 3"   (PARAL)</t>
  </si>
  <si>
    <t>PAPEL NCR INTERMEDIO 22X34 de 250/1 AZUL</t>
  </si>
  <si>
    <t>PAPEL NCR  22X34 FINAL ROSADO   de 250/1</t>
  </si>
  <si>
    <t>SOBRES MANILLA GRANDE 12X15 (8/2X14)</t>
  </si>
  <si>
    <t xml:space="preserve">CIERRE DE PISO  P/PUERTA FLOTANTES </t>
  </si>
  <si>
    <t>SOBRES MANILA MEDIANOS 9X13 (8/2x13)</t>
  </si>
  <si>
    <t>SOBRES EN HILO CREMA 6X1/4</t>
  </si>
  <si>
    <t>PAPEL CARTULINA HILO BLANCA 8/2X11 CORTADA</t>
  </si>
  <si>
    <t>CARTULINA CREMA 8/2X11</t>
  </si>
  <si>
    <t>FOLDER DE COLORES 8/2X11 NEGRO</t>
  </si>
  <si>
    <t>PERFORADORA DE UN HOLLO</t>
  </si>
  <si>
    <t>AGUA PLANETA AZUL (BOTELLONES)</t>
  </si>
  <si>
    <t>AGUA PLANETA AZUL(BOTELLONES)</t>
  </si>
  <si>
    <t>VALVULA PARA TANQUE DE INODORO DE GOMA NEGRA</t>
  </si>
  <si>
    <t>BREAKER DE C 40</t>
  </si>
  <si>
    <t>PAPEL BOND 8/2X11 DE 500/1 CORTADA NUEVA</t>
  </si>
  <si>
    <t>PAPEL DE BAÑO  6/1 HAC</t>
  </si>
  <si>
    <t>PAPEL DE BAÑO TUALLA DE 6/1 HAC</t>
  </si>
  <si>
    <t>PAPEL BOND 8/2X11 DE 100/1 CORTADA NUEVA</t>
  </si>
  <si>
    <t>FOLDERS 8/2 X 11 PENDAFLEX 25/1</t>
  </si>
  <si>
    <t>CAFÉ CALSICO BRAVO PAQ DE 1LIB</t>
  </si>
  <si>
    <t>CODON PARA CARNET CON LOGO NEGROS</t>
  </si>
  <si>
    <t>ANGULO PRE MONTADO DE 1 1/4 clavo</t>
  </si>
  <si>
    <t xml:space="preserve">CERROJOS DE PUERTA,CERRADURAS P/GAVETAS </t>
  </si>
  <si>
    <t>CERRADURA PARA ARCHIVO Y MUEBLE DE MADERA LAR</t>
  </si>
  <si>
    <t>FILTRO  DESIDRATADOR SK 083S</t>
  </si>
  <si>
    <t>LABEL PARA FOLDERS 8/2 X 11 CAJITAS</t>
  </si>
  <si>
    <t>LABEL PARA POSTAL D/20/1</t>
  </si>
  <si>
    <t>CERROJOS DE PUERTA,CERRADURAS P/GAVETAS CORTO</t>
  </si>
  <si>
    <t>ROLLO TEFLON 3/4X15M</t>
  </si>
  <si>
    <t>PAPEL DE BAÑO 12/1 HAC</t>
  </si>
  <si>
    <t>TONER CYAN CF381A,ORIGINAL PARA IMPRESORA</t>
  </si>
  <si>
    <t>TONER MAGENTA CF 383A ORIGINAL PARA IMPRESORA</t>
  </si>
  <si>
    <t>TONER YELLOW CF 382A ORIGINAL PARA IMPRESORA</t>
  </si>
  <si>
    <t xml:space="preserve">PAPEL SATINADO  MATE 120 </t>
  </si>
  <si>
    <t>TONER BLACK CF 380A ORIGINAL PARA IMPRESORA</t>
  </si>
  <si>
    <t>PAPEL NCR  8 1/2X11 ROSADO CORTADA</t>
  </si>
  <si>
    <t>PAPEL NCR INTERMEDIO 8 1/2 x 11 CORTADA AZUL</t>
  </si>
  <si>
    <t>VASOS PLASTICOS 7 OZ 50/2</t>
  </si>
  <si>
    <t>VASOS CARTON CAFÉ 1.5 ONZ. PAQ. 50/1</t>
  </si>
  <si>
    <t>PAPEL DE BAÑO 12/1 JUMBO</t>
  </si>
  <si>
    <t xml:space="preserve"> LIC. Rosa Sánchez Pérez</t>
  </si>
  <si>
    <t>TONER BLACK ORIGINAL,841813 IMP RICOH MP 3004</t>
  </si>
  <si>
    <t>TONER CYAN ORIGINAL, 841816 IMP RICOH MP 3004</t>
  </si>
  <si>
    <t>TONER MAGENTA ORIGINAL 841815 IMP RICOH MP 3004</t>
  </si>
  <si>
    <t>TONER YELLOW ORIGINAL 841814 IMP RICOH MP 3004</t>
  </si>
  <si>
    <t>CHALECOS REFLECTORES NARANJA ROTULADO</t>
  </si>
  <si>
    <t>CASCO INDUSTRIALES NARANJA ROTULADOS</t>
  </si>
  <si>
    <t>LENTES DE SEGURIDAD TRANSPARENTE</t>
  </si>
  <si>
    <t>BRAZALETES CON VISERA TRASPARENTE</t>
  </si>
  <si>
    <t xml:space="preserve">CUBETA EXPRIMIDORA 20LTS </t>
  </si>
  <si>
    <t>ALCOHOL ANTIBATERIAL,70%</t>
  </si>
  <si>
    <t>DISPENSADOR DE MANITAS LIMPIA</t>
  </si>
  <si>
    <t>DESINFECTANTE EN GALON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</si>
  <si>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</si>
  <si>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AGUA PLANETA AZUL 16 ONZ.20/1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</si>
  <si>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CARPETA INST PAN DE ORO PREPARADA EN IMPRENTA</t>
  </si>
  <si>
    <t>RADIO DE COMUNICACIÓN MOTOROLA</t>
  </si>
  <si>
    <t>SISTEMA DE VIDEO VIGILANCIA</t>
  </si>
  <si>
    <t>FOSFOROS  PAQ DE 10/1</t>
  </si>
  <si>
    <t>SERVILLETAS 10/2 CAJA CHICA</t>
  </si>
  <si>
    <t>LAPIZ  CARBON CAJA CHICA</t>
  </si>
  <si>
    <t>LAPICEROS AZULES CAJA CHICA</t>
  </si>
  <si>
    <t>SILLA CON BRAZO</t>
  </si>
  <si>
    <t>MESA DE ENTRENAMIENTOS PLEGABLE</t>
  </si>
  <si>
    <t xml:space="preserve">SILLAS SIN BRAZOS </t>
  </si>
  <si>
    <t>SOFA DE CUERO</t>
  </si>
  <si>
    <t>PAPEL BON 20 26X40 DE 500/1</t>
  </si>
  <si>
    <t xml:space="preserve">PAPEL HILO BLANCO 26X40 </t>
  </si>
  <si>
    <t>PAPEL SATINADO CALIBRE 100 MATE 26X40</t>
  </si>
  <si>
    <t>CARTULINA EN HILO BLANCO 26X40</t>
  </si>
  <si>
    <t>PLIEGO CARTON CALIBRE 80 PARA ENC 26X40</t>
  </si>
  <si>
    <t>SERVILLETAS 10/500</t>
  </si>
  <si>
    <t>CLIP BILLETEROS 1 25mm med</t>
  </si>
  <si>
    <t>PINTURAS ACRILICA BASE</t>
  </si>
  <si>
    <t>ESTOPA</t>
  </si>
  <si>
    <t>PINTURAS SEMI-GLOSS(BLANCA)</t>
  </si>
  <si>
    <t>CEMENTO GRIS</t>
  </si>
  <si>
    <t>NIVEL TORPEDO ALUMINIO 9</t>
  </si>
  <si>
    <t>LAVAMANO PARA DIRECCION</t>
  </si>
  <si>
    <t>PLANCHA DE SHEETROCK DE 1/2</t>
  </si>
  <si>
    <t>TAPAS PARA INODOROS</t>
  </si>
  <si>
    <t>ALAMBRE 12</t>
  </si>
  <si>
    <t>ANTORCHA DE MANO</t>
  </si>
  <si>
    <t>PLAFONES PVC 2,4,7MM</t>
  </si>
  <si>
    <t>ARENA LAVADA</t>
  </si>
  <si>
    <t>METRO</t>
  </si>
  <si>
    <t>CEMENTO BLANCO FUNDA DE 5LIBRA</t>
  </si>
  <si>
    <t>PISTOLA DE RESINA PARA MASILLAR</t>
  </si>
  <si>
    <t>CERRADURAS CURVAS PARA PUERTA FLOTANTE</t>
  </si>
  <si>
    <t>ESPATULA 10</t>
  </si>
  <si>
    <t>TIJERAS AVIACION RECTA</t>
  </si>
  <si>
    <t>TALADRO MARTILLO</t>
  </si>
  <si>
    <t>SEGUETA BI-METALICO 1/2X18TH(SIERRA)</t>
  </si>
  <si>
    <t>MARCO DE SEGUETA 12</t>
  </si>
  <si>
    <t>JUEGOS DE LLAVES 9pc. 1.5 10mm NO.20219mr AJUST</t>
  </si>
  <si>
    <t>LLAVE TILLSON 14</t>
  </si>
  <si>
    <t>DETORNILLADOR PLANO 5X1/4</t>
  </si>
  <si>
    <t>DETORNILLADOR  DE ESTRIA n2 de 6x1/4</t>
  </si>
  <si>
    <t>ABOCINADO R93-040 (DOBLADORES DE TUBO)</t>
  </si>
  <si>
    <t>LLAVE AJUSTA no 87-435 15</t>
  </si>
  <si>
    <t>MASILLA EASY FINSH</t>
  </si>
  <si>
    <t>PAPEL NCR ORIGINAL BLANCO 22X34</t>
  </si>
  <si>
    <t>PAPEL NCR AZUL INTERMEDIO 22X34</t>
  </si>
  <si>
    <t>PAPEL NCR AZUL FINAL ROSADO 22X34</t>
  </si>
  <si>
    <t>CARTULINA OPALINA BLANCA 26X40</t>
  </si>
  <si>
    <t>CAFÉ SANTO DOMINGO 1 LIB</t>
  </si>
  <si>
    <t>ALCOHOL ANTIBATERIAL</t>
  </si>
  <si>
    <t>CERAMICA</t>
  </si>
  <si>
    <t>PEGATOD PEGAMENTO GRIS</t>
  </si>
  <si>
    <t>BOMBAS DE DRENAJE ACONDICIONADORES DE AIRE</t>
  </si>
  <si>
    <t>TALADRO INALAMBRICO MARTILLO DE 1/2</t>
  </si>
  <si>
    <t>JUEGO DE CUBOS DOBLE HEX DE 3/8 20PCS</t>
  </si>
  <si>
    <t>JUEGO DE LLAVES COM 8-24 11/1MM</t>
  </si>
  <si>
    <t>PORTADOR DE TUBERIA COBRE 1 GIRO CONSTANTE</t>
  </si>
  <si>
    <t>VOLTI- AMPERIMETRO NO.2237-20</t>
  </si>
  <si>
    <t>ALICATE VARIOS MODELOS AJUSTABLE</t>
  </si>
  <si>
    <t xml:space="preserve">TAPE FIBRA VIDRIO 2X300 </t>
  </si>
  <si>
    <t>TORNILLO P/EST NO7-7/16 PT FINA</t>
  </si>
  <si>
    <t>TORNILLO P/PLANCHA NO.6-1-1/4 PTA FINA TORN</t>
  </si>
  <si>
    <t>TRAVESAL GGM 5/8X10 TRAVESAÑOS CORREDIZO</t>
  </si>
  <si>
    <t>CONO DE ALAMBRE DULCE PARA GRAPADO FIN Y GRUE</t>
  </si>
  <si>
    <t>CERA PARA PISO</t>
  </si>
  <si>
    <t>TORNILLOS PARA PLANCHA 6*1-1/14</t>
  </si>
  <si>
    <t>ALAMBRE DE GRAPA EN ROLLO</t>
  </si>
  <si>
    <t>FUMINANTES CALIBRE 22</t>
  </si>
  <si>
    <t>TORNILLOS DE MAQUINA CON ARANDELA</t>
  </si>
  <si>
    <t>LAMPARAS LED 2*2 48W 6500K</t>
  </si>
  <si>
    <t>LAMPARAS LED OJO DE BUEY</t>
  </si>
  <si>
    <t>LIBRETAS RAYADAS  81/2 X 11</t>
  </si>
  <si>
    <t>PANTALLA DESPLEGABLE ELECTRICA (120)</t>
  </si>
  <si>
    <t>PROYECTOR LASER (optoma modelo zu500us</t>
  </si>
  <si>
    <t>BASE DE MONTAJE MOVIL DE SMART TV 4K 85</t>
  </si>
  <si>
    <t>SISTEMA DE MICROFONO VIDEO CONFERENCIA</t>
  </si>
  <si>
    <t>SISTEMA DE SONIDOPARA TECHO</t>
  </si>
  <si>
    <t>SISTEMA DE BACK DROP IMPACT 10X12</t>
  </si>
  <si>
    <t>SISTEMA DE CAMARA Y CONTROLADOR VID</t>
  </si>
  <si>
    <t>PANEL PARA CONTROL REMOTO DE CAMARA</t>
  </si>
  <si>
    <t>CAMARA PTZ PARATRANSMISION EN VIVO</t>
  </si>
  <si>
    <t>TRIPODE PARA CAMARA JOILCAN</t>
  </si>
  <si>
    <t>TRIPODE DE MANO PARA CAMARA</t>
  </si>
  <si>
    <t>MICROFONOS DINAMICOSCARDIODE XLR SH</t>
  </si>
  <si>
    <t>AUDIFONOS BAYERDINAMIC DF 1990</t>
  </si>
  <si>
    <t>SOUND BAR EMPOTRADO (BARRA SONIDO TV</t>
  </si>
  <si>
    <t>CONSOLA PARA PODCAST Y GRABACION VID</t>
  </si>
  <si>
    <t>Televisor SANSUNG 85" SMART, QLED, 4K,HDR</t>
  </si>
  <si>
    <t>CAMARA SONY A7 III / CON LENTES SIGMA 24</t>
  </si>
  <si>
    <t>LENTE SONY E-MOUNT FE 0.945INF1.4 GM</t>
  </si>
  <si>
    <t>AIRE ACONDICIONADO DE 12,000 BTU</t>
  </si>
  <si>
    <t>AIRE ACONDICIONADO DE 18,000 BTU</t>
  </si>
  <si>
    <t>AIRE ACONDICIONADO DE 24,000 BTU</t>
  </si>
  <si>
    <t>DESHUMIFICADORES  AIRE</t>
  </si>
  <si>
    <t>MANEJADORA COMPLETA DE 5 TONELADA</t>
  </si>
  <si>
    <t>LAPTOP DELL INSPIRON (3520 15.6 SPA</t>
  </si>
  <si>
    <t>CAMARA SONY A7 /CON SUS LENTES SIGMA</t>
  </si>
  <si>
    <t>LENTE SONY F1.4 GM (ESPECIAL) FE.24MM</t>
  </si>
  <si>
    <t>DISCO DURO (OVOLUSION EXTERNO)</t>
  </si>
  <si>
    <t>TECLADO HAVIT KB256 USB</t>
  </si>
  <si>
    <t>MONITOR AOC 24"(23.8")FHD 1920X 1080,</t>
  </si>
  <si>
    <t>MEMORIA RAM PC X CON DDR3 8GB</t>
  </si>
  <si>
    <t>ADAPTADOR HDMI A VGA</t>
  </si>
  <si>
    <t>ESCANER DE DOCUMENTOS  INALAMBRICO</t>
  </si>
  <si>
    <t>12/20/2023</t>
  </si>
  <si>
    <t>DELL OPTIPLEX COMPUTADORA</t>
  </si>
  <si>
    <t>TELEFONOS IP GRANDXTREME</t>
  </si>
  <si>
    <t>COMUTADOR DE VIDEO PRODUCCIPON VID</t>
  </si>
  <si>
    <t>DESINFECTANTE PINES PUMA CLEAN ALL</t>
  </si>
  <si>
    <t>MEMORIA 8GB (1RX16GB)</t>
  </si>
  <si>
    <t xml:space="preserve">LIBRETAS RAYADAS 5/8 </t>
  </si>
  <si>
    <t>DISCO DURO 256GB SSD</t>
  </si>
  <si>
    <t>PERFILES PARA CHEETROK</t>
  </si>
  <si>
    <t>MEMORIA USB 64GB</t>
  </si>
  <si>
    <t>MOUSE USB LASER</t>
  </si>
  <si>
    <t>MOUSE PAD ORTOPEDICO</t>
  </si>
  <si>
    <t>HEADSET USB CON MICROFONO</t>
  </si>
  <si>
    <t>TABLET ANDROID DE 10.1</t>
  </si>
  <si>
    <t>COMPUTADORA DESKTOP</t>
  </si>
  <si>
    <t>TORNILLOS DE ESTRUCTURA 7-7/16</t>
  </si>
  <si>
    <t>MONITOR  DE ESTUDIO AUDIOVISUALES</t>
  </si>
  <si>
    <t>EQUINERO GGM PARA SHEETROCK DE 1 5/8X10</t>
  </si>
  <si>
    <t>PAPEL TIMBRADO EXT LOG NUEV 100/1 8/12X11</t>
  </si>
  <si>
    <t>PAPEL TIMBRADO USO INTERNO 8/12X11</t>
  </si>
  <si>
    <t>AGUA PLANETA AZUL(BOT) CAJA CHICA</t>
  </si>
  <si>
    <t>PAPEL TIMBRADO EXT LOG NUEV 25/1</t>
  </si>
  <si>
    <t>PAPEL TIMBRADO USO INTERNO 25/1</t>
  </si>
  <si>
    <t>TARJETAS PARA PONCHE</t>
  </si>
  <si>
    <t>CAFÉ SANTO DOMINGO PAQUETE 12/1</t>
  </si>
  <si>
    <t>VASOS CARTON CAFÉ 4 ONZ. PAQ. 50/1</t>
  </si>
  <si>
    <t>VASOS CONOS DESECH.4.5 ONZ.200/2</t>
  </si>
  <si>
    <t>FOLDERS 8/2 X 11 100/1 cortado</t>
  </si>
  <si>
    <t>DESINFECTANTE 128 Onz, AKOO.</t>
  </si>
  <si>
    <t>JABON LAVA PLATOS 128 ONZ, AKOO</t>
  </si>
  <si>
    <t>LIMPIA CERAMICA 128ONZ, AKOO</t>
  </si>
  <si>
    <t>SUAPER DE ALGODÓN DURACLEAN</t>
  </si>
  <si>
    <t>DETERGENTE EN POLVO 2 LIB COMPADRE</t>
  </si>
  <si>
    <t>ALCOHOL ANTIBATERIAL AKOO</t>
  </si>
  <si>
    <t>CLIp BILLETERO PEQUEÑO NEGRO 19mm</t>
  </si>
  <si>
    <t>CARPETAS GRANDES 4 PULGADAS</t>
  </si>
  <si>
    <t>MARCADORES PERMANENTES AZULES</t>
  </si>
  <si>
    <t>CALCULADORA SUMADORA</t>
  </si>
  <si>
    <t>BANDEJAS DE ESCRITORIO METAL 2/1</t>
  </si>
  <si>
    <t xml:space="preserve">CINTA ADHESIVA GRANDE </t>
  </si>
  <si>
    <t>FORDERS ARCHIVO ARCODEON PLASTICO</t>
  </si>
  <si>
    <t>CORRECTOR LIQUIDO EN FRASCO</t>
  </si>
  <si>
    <t>SOBRES MANILA 10X15 x 15 (81/2X14)</t>
  </si>
  <si>
    <t>MAQUINAS PERFORADORA DE 3 HOYOS</t>
  </si>
  <si>
    <t>MARCADORES RESALTADORES DE 12/1</t>
  </si>
  <si>
    <t>BEBEDERO DAIWA</t>
  </si>
  <si>
    <t>GRECA DE 9 TAZA</t>
  </si>
  <si>
    <t>TUALLAS DE MANOS</t>
  </si>
  <si>
    <t>TAZA DE CAFÉ CON PLATILLO</t>
  </si>
  <si>
    <t>PAPEL DE BAÑO TUALLA DE 6/1</t>
  </si>
  <si>
    <t>POSTICK AMARILLO  BANDERITA</t>
  </si>
  <si>
    <t>POSTICK 3(5/1)</t>
  </si>
  <si>
    <t xml:space="preserve">GRAPADORAS  DE ESCRITORIO </t>
  </si>
  <si>
    <t>FOLDERS 8/2 X 14 CREMA</t>
  </si>
  <si>
    <t>FORDERS 8 1/2X11 COLOR AZUL ABBY</t>
  </si>
  <si>
    <t>FORDERS 8 1/2X11 COLOR VERDE ABBY</t>
  </si>
  <si>
    <t>BOLIGRAFOS AZULES DE 12/1</t>
  </si>
  <si>
    <t>CLIP BILLETERO GRANDE NEGRO 51MM #2</t>
  </si>
  <si>
    <t>CLIp BILLETERO MEDIANO 1.25mm</t>
  </si>
  <si>
    <t>MANTELES PARA BANDEJAS BLANCO</t>
  </si>
  <si>
    <t>TENEDORES USO DOMESTICO (SET)</t>
  </si>
  <si>
    <t>BANDEJAS PARA SERVIR</t>
  </si>
  <si>
    <t>COPAS PARA SERVIR AGUA</t>
  </si>
  <si>
    <t>DIPENSADOR PARA CAFÉ 1.2L</t>
  </si>
  <si>
    <t>DIPENSADOR PARA CAFÉ 2.5L</t>
  </si>
  <si>
    <t>NEVERA EJECUTIVA</t>
  </si>
  <si>
    <t xml:space="preserve">MICROOONDAS WHIRLPOOL </t>
  </si>
  <si>
    <t>PAPEL NCR  FINAL ROSADO 22X34</t>
  </si>
  <si>
    <t>CARTON CALIBRE 80 26X40(30/1)</t>
  </si>
  <si>
    <t>DISPENSADOR DE JABON LIQUIDO</t>
  </si>
  <si>
    <t>TALADRO TOTAL UTDL120602</t>
  </si>
  <si>
    <t>BREAKER INDUSTRIAL 200A ANDELI</t>
  </si>
  <si>
    <t>ACEITE PENETRANTE DE 11 ONZ</t>
  </si>
  <si>
    <t>ACEITE PENETRANTE DE 5.5 ONZ</t>
  </si>
  <si>
    <t>ACEITE 3EN1 3 ONZ</t>
  </si>
  <si>
    <t>LLAVE ANGULAR de 1/2</t>
  </si>
  <si>
    <t>REJILLA 2 PISO</t>
  </si>
  <si>
    <t>INTERRUCTOR SENCILLO</t>
  </si>
  <si>
    <t>FLEX INODORO</t>
  </si>
  <si>
    <t>COUNPLING PVC 3/4</t>
  </si>
  <si>
    <t>TARUGOS VERDE Y AZUIES</t>
  </si>
  <si>
    <t xml:space="preserve">ESCRITORIO </t>
  </si>
  <si>
    <t>ESCRITORIO TIPO L</t>
  </si>
  <si>
    <t xml:space="preserve"> CAUNTER DE REP RECTO</t>
  </si>
  <si>
    <t>ESCRITORIO EJECUTIVO</t>
  </si>
  <si>
    <t>LIBRETAS RAYADAS 8/1/2x11</t>
  </si>
  <si>
    <t>ALMBRE ELECTRICO #4</t>
  </si>
  <si>
    <t>ALMBRE ELECTRICO #6</t>
  </si>
  <si>
    <t>ALAMSRE #8</t>
  </si>
  <si>
    <t>ALAMSRE #10</t>
  </si>
  <si>
    <t>ALAMSRE #12</t>
  </si>
  <si>
    <t>ENCHUFES ELECTRICO (TOMA CORRIENTE)</t>
  </si>
  <si>
    <t>CAJAS ELECTICA</t>
  </si>
  <si>
    <t>ANTORCHA DE MANO DE SOLDADURA</t>
  </si>
  <si>
    <t>PEGAMENTO CEMENTO PVC</t>
  </si>
  <si>
    <t>CONECTORES PARA PLOMERIA DE 3/4 (T 3/4)</t>
  </si>
  <si>
    <t>LAMPARAS FLUORESCENTES 60x60</t>
  </si>
  <si>
    <t>ARCHIVO DE METAL 3 GAVETAS</t>
  </si>
  <si>
    <t>ARCHIVO DE METAL 4 GAVETAS</t>
  </si>
  <si>
    <t>SELLOS PRE- TINTADOD RECTAGULARES2.497</t>
  </si>
  <si>
    <t>SELLOS PRE- TINTADOD REDONDO # 2</t>
  </si>
  <si>
    <t>SELLOS SECO EN METAL # 2</t>
  </si>
  <si>
    <t>SELLOS PRE- TINTADOS RECTANGULARES2.875</t>
  </si>
  <si>
    <t>AGUA PLANETA AZUL ( BOTELLONES)</t>
  </si>
  <si>
    <t>BOMBA DRENAJE MINI</t>
  </si>
  <si>
    <t>THINNER TH 1000TROPICAL GL</t>
  </si>
  <si>
    <t xml:space="preserve">CAPACITOR 60+5MFD 370V </t>
  </si>
  <si>
    <t>TRANSF 40VAC 208V/240V COIL 24V CUALYTY</t>
  </si>
  <si>
    <t>CROSS- TEE 2"BLANCO TO-TP(75/1)CJAS</t>
  </si>
  <si>
    <t>PAPEL BOND 26X40</t>
  </si>
  <si>
    <t xml:space="preserve">PAPEL CARTULINA HILO BLANCO 26X40 </t>
  </si>
  <si>
    <t>PAPEL CARTULINA  OPALINA BLANCO 26X40</t>
  </si>
  <si>
    <t xml:space="preserve">PAPEL SATINADO 100 26X40 </t>
  </si>
  <si>
    <t xml:space="preserve">PAPEL SATINADO 120, 26X40 </t>
  </si>
  <si>
    <t xml:space="preserve">PAPEL CARTULINA BLANCA </t>
  </si>
  <si>
    <t>LIBROS RECOR DE 150 PAGINAS</t>
  </si>
  <si>
    <t>FOLDERS 8/2 X 11 100/1 cortado IMPRENTA</t>
  </si>
  <si>
    <t>LIBRETAS RAYADAS 5X8 IMPRENTA</t>
  </si>
  <si>
    <t>MASCARILLAS QUIRURGICAS 50/1</t>
  </si>
  <si>
    <t>CONECTORES PARA PLOMERIA DE 1/2 METAL</t>
  </si>
  <si>
    <t>CAJAS 2X4 X 1/2  ELECTRICA</t>
  </si>
  <si>
    <t>PIN 1 CON ARANDELA FUNDA DE 100/1</t>
  </si>
  <si>
    <t>CROSS- TEE 4 CAJA 25/1</t>
  </si>
  <si>
    <t>CERRADURAS ESQUINA P/PUERTA FLOTANTE</t>
  </si>
  <si>
    <t>SELICON TRANSPARENTE (280MM)</t>
  </si>
  <si>
    <t>VARILLA DE PLATA 5%</t>
  </si>
  <si>
    <t>CINTAS DE DUCTO #2</t>
  </si>
  <si>
    <t>LLAVE CHORRO 3/4 T/NIBCO</t>
  </si>
  <si>
    <t>HIDROLAVADORA DE 2000psi TRUPER</t>
  </si>
  <si>
    <t xml:space="preserve">INVENTARIO GENERAL  JUNIO DEL 2024            </t>
  </si>
  <si>
    <t>BROCHAS DE 3PULG</t>
  </si>
  <si>
    <t>PORTA ROLO</t>
  </si>
  <si>
    <t>CEMENTO BLANCO PURO LIB</t>
  </si>
  <si>
    <t>INNODORO BLANCO CON SU TANQUE</t>
  </si>
  <si>
    <t>PLAFONES DE TEJADO</t>
  </si>
  <si>
    <t xml:space="preserve">FULMIGANTES EXPLOSIVOS </t>
  </si>
  <si>
    <t>RELES UNIVERSALES ( PIEZA PARA AIRE)</t>
  </si>
  <si>
    <t>REFRIGERANTE DE MOT 410(TANQUE DE GAS)</t>
  </si>
  <si>
    <t>REFRIGERANTE DE MOT R22(TANQUE DE GAS)</t>
  </si>
  <si>
    <t>ADAPTADORES PARA PLOMERIA 3/4 MACHO</t>
  </si>
  <si>
    <t>ADAPTADORES PARA PLOMERIA 3/4 (HEMB)</t>
  </si>
  <si>
    <t>SILLAS PARA EJECUTIVOS</t>
  </si>
  <si>
    <t>SILLAS DE BRAZOS</t>
  </si>
  <si>
    <t>ARCHIVO MODULAR METALICO DE 5 GAV</t>
  </si>
  <si>
    <t>PISTOLA DE CLAVOS</t>
  </si>
  <si>
    <t>EXTRATORES GRANDE PLAFON 13X13</t>
  </si>
  <si>
    <t>TESTER DIGITAL PEQUEÑO DT3266L</t>
  </si>
  <si>
    <t>CARRITO PARA CAFÉ</t>
  </si>
  <si>
    <t>PAQUETE DE MUEBLES PARA TECNICO MOD</t>
  </si>
  <si>
    <t>PAQUETE DE MUEBLES PARA TEC GAB COIG</t>
  </si>
  <si>
    <t>EXTRACTOR GRANDE PLAFON 13X13</t>
  </si>
  <si>
    <t>MANOMETRO PARA REFRIGERACION</t>
  </si>
  <si>
    <t>CINTA ADESIVA TRASPARENTE PEQ</t>
  </si>
  <si>
    <t>LONA PLASTICA AZUL 8X6MT</t>
  </si>
  <si>
    <t>MESCLADORA LAVA MANO</t>
  </si>
  <si>
    <t>FOSFORO POR CAJA</t>
  </si>
  <si>
    <t>MEZCLADORA FLEXIBLE PARA FREGADERO</t>
  </si>
  <si>
    <t>LIJA #100</t>
  </si>
  <si>
    <t>EZTENSION ELECTRICA DE 10P</t>
  </si>
  <si>
    <t>TEFLON AMARILLO GRANDE</t>
  </si>
  <si>
    <t>BOQUILLA LAVAMANOS NIQUELADO</t>
  </si>
  <si>
    <t>SIFON FLEXIBLE PARA PARA LAVAMANO BOQ</t>
  </si>
  <si>
    <t>DISPENSADOR DE PAPEL DE BAÑO</t>
  </si>
  <si>
    <t>TORNILLO DIABLITO 6X2</t>
  </si>
  <si>
    <t>LIJA # 240</t>
  </si>
  <si>
    <t>CIERRA CON ESTUCHE DE CORREA</t>
  </si>
  <si>
    <t>CIERRE HIDRAULICO</t>
  </si>
  <si>
    <t>JUEGO DE MECHA DE METAL</t>
  </si>
  <si>
    <t>ALICATE DE PRESION</t>
  </si>
  <si>
    <t>MARTILLO DE CARPINTERO GRANDE</t>
  </si>
  <si>
    <t>FILTRO PARA MANEJADORA DE AIRE</t>
  </si>
  <si>
    <t>PANEL 18W REDONDO EMPOSTRAR</t>
  </si>
  <si>
    <t>PINTURA BLANCO 00 SEMI-GLOSS</t>
  </si>
  <si>
    <t>ANGULAR DE METAL de 20/1 nuevo</t>
  </si>
  <si>
    <t>MENTEE DE 12" viejo</t>
  </si>
  <si>
    <t>ANGULARES METAL  SHEETROCK viejo</t>
  </si>
  <si>
    <t>MAINTEE 12 CAJA 25/1</t>
  </si>
  <si>
    <t xml:space="preserve">PERFILES DE MONTAJE 5/8( PARAL) </t>
  </si>
  <si>
    <t>DURMIENTES 2-1/2UND ( NUEVO)</t>
  </si>
  <si>
    <t>TRAVEZAÑO 1/2X10      (DURMIENTE)</t>
  </si>
  <si>
    <t>PROTECTORES DE DE ESQUINAS( ESQUINEROS</t>
  </si>
  <si>
    <t>RODILLOS DE PINTAR  (MOTA)</t>
  </si>
  <si>
    <t>TAPE 3M TEMPLE GRANDE NEGRO ELEC</t>
  </si>
  <si>
    <t>PAPEL BOND  20 8/2X13 HAC</t>
  </si>
  <si>
    <t>PAPEL BOND 20 8/2X11 HAC</t>
  </si>
  <si>
    <t>POSTICK BANDERITA DE COLORES HAC</t>
  </si>
  <si>
    <t>SOBRES MANILLA 9X12 5X8 HAC</t>
  </si>
  <si>
    <t>TIJERAS HAC</t>
  </si>
  <si>
    <t>ETOPAS HAC</t>
  </si>
  <si>
    <t>PINTURA SEMI-GLOSS ICE CREAM 965 HAC</t>
  </si>
  <si>
    <t>PINTURA SEMI-GLOSS MARFIL 963 HAC</t>
  </si>
  <si>
    <t>SOBRES MANILLA 10X15  8/2X14 HAC</t>
  </si>
  <si>
    <t>POSTICK AMARILLO  HAC</t>
  </si>
  <si>
    <t>PORTA LAPIZ METALICO HAC</t>
  </si>
  <si>
    <t>CAJAS DE ARCHIVO TIPO MALETIN HAC</t>
  </si>
  <si>
    <t>CONDUFLEX DE 3/4, DE 400 MANGUERA HAC</t>
  </si>
  <si>
    <t>CERA PARA CONTAR HAC</t>
  </si>
  <si>
    <t>CLIP BILLETEROS 1"25MM (CAJA 12/1) med HAC</t>
  </si>
  <si>
    <t>CLIP BILLETERO 1 1/4 32MM (CAJA 12/1)HAC</t>
  </si>
  <si>
    <t>CLIP BILLETERO 19MM (CAJA12/1) HAC</t>
  </si>
  <si>
    <t>CLIP BILLETERO PEQ 1/2 (15MM)12/1 HAC</t>
  </si>
  <si>
    <t>CLAVOS DE PARED DE 3/4 HAC</t>
  </si>
  <si>
    <t>CORRECTOR LIQUIDO TIPO LAPIZ HAC</t>
  </si>
  <si>
    <t>CREYONES PARA PIZARRA MAGICA HAC</t>
  </si>
  <si>
    <t>FOLDEL DE COLORES 8/2X11 HAC</t>
  </si>
  <si>
    <t>LAPIZ DE CARBON HAC</t>
  </si>
  <si>
    <t>LIBROS RECOR DE 300 PAGINAS HAC</t>
  </si>
  <si>
    <t>LIBROS RECOR DE 500 PAGINAS HAC</t>
  </si>
  <si>
    <t>MASILLA PARA SHEETROCK CUBETA HAC</t>
  </si>
  <si>
    <t>CARPERTAS INSTITUCIONALES LOG NUE IMP</t>
  </si>
  <si>
    <t>DISPENSADOR CINTA ADHESIVA 3/4 HAC</t>
  </si>
  <si>
    <t>DISPENSADOR DE DE PAPEL DE TUALLA</t>
  </si>
  <si>
    <t>PARAGUA CON LOGO</t>
  </si>
  <si>
    <t>BROCHAS  DE 4 PUL</t>
  </si>
  <si>
    <t>TORNILLOS DE MAQ CLAVO PIN ARAND FISCHCAJA</t>
  </si>
  <si>
    <t>TICTAT ELECTRICO VIEJO</t>
  </si>
  <si>
    <t>NIPLE DE PLOMERIA DE 1/2 3 PULG METAL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</si>
</sst>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RD$&quot;#,##0.00_);[Red]\(&quot;RD$&quot;#,##0.00\)"/>
    <numFmt numFmtId="165" formatCode="0000"/>
  </numFmts>
  <fonts count="2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Consolas"/>
      <family val="3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0"/>
      <name val="Arial"/>
      <family val="2"/>
    </font>
    <font>
      <b/>
      <sz val="15"/>
      <name val="Times New Roman"/>
      <family val="1"/>
    </font>
    <font>
      <b/>
      <sz val="15"/>
      <name val="Arial"/>
      <family val="2"/>
    </font>
    <font>
      <b/>
      <sz val="11"/>
      <name val="Arial Rounded MT Bold"/>
      <family val="2"/>
    </font>
    <font>
      <b/>
      <sz val="11"/>
      <name val="Comic Sans MS"/>
      <family val="4"/>
    </font>
    <font>
      <b/>
      <sz val="12"/>
      <name val="Arial"/>
      <family val="2"/>
    </font>
    <font>
      <b/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onsolas"/>
      <family val="3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002060"/>
      <name val="Calibri"/>
      <family val="2"/>
      <scheme val="minor"/>
    </font>
    <font>
      <sz val="22"/>
      <name val="Calibri"/>
      <family val="2"/>
      <scheme val="minor"/>
    </font>
    <font>
      <b/>
      <sz val="22"/>
      <name val="Calibri"/>
      <family val="2"/>
      <scheme val="minor"/>
    </font>
    <font>
      <sz val="2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12" fontId="10" fillId="0" borderId="4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17" fontId="10" fillId="0" borderId="4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2" fontId="10" fillId="0" borderId="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3" fontId="10" fillId="3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Fill="1"/>
    <xf numFmtId="0" fontId="15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6" fillId="0" borderId="0" xfId="0" applyFont="1" applyBorder="1" applyAlignment="1"/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0" fillId="5" borderId="11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/>
    </xf>
    <xf numFmtId="14" fontId="19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19" fillId="0" borderId="11" xfId="0" applyFont="1" applyBorder="1" applyAlignment="1">
      <alignment horizontal="center"/>
    </xf>
    <xf numFmtId="0" fontId="19" fillId="4" borderId="11" xfId="0" applyFont="1" applyFill="1" applyBorder="1" applyAlignment="1">
      <alignment horizontal="center"/>
    </xf>
    <xf numFmtId="4" fontId="21" fillId="0" borderId="11" xfId="0" applyNumberFormat="1" applyFont="1" applyBorder="1" applyAlignment="1"/>
    <xf numFmtId="43" fontId="21" fillId="4" borderId="11" xfId="1" applyFont="1" applyFill="1" applyBorder="1" applyAlignment="1"/>
    <xf numFmtId="43" fontId="19" fillId="0" borderId="11" xfId="0" applyNumberFormat="1" applyFont="1" applyBorder="1"/>
    <xf numFmtId="0" fontId="21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top"/>
    </xf>
    <xf numFmtId="43" fontId="21" fillId="0" borderId="11" xfId="1" applyFont="1" applyBorder="1" applyAlignment="1"/>
    <xf numFmtId="0" fontId="19" fillId="0" borderId="11" xfId="0" applyFont="1" applyBorder="1" applyAlignment="1">
      <alignment horizontal="center" vertical="center"/>
    </xf>
    <xf numFmtId="43" fontId="21" fillId="0" borderId="11" xfId="1" applyFont="1" applyBorder="1" applyAlignment="1">
      <alignment horizontal="center"/>
    </xf>
    <xf numFmtId="0" fontId="19" fillId="0" borderId="0" xfId="0" applyFont="1" applyBorder="1"/>
    <xf numFmtId="0" fontId="21" fillId="0" borderId="11" xfId="0" applyFont="1" applyBorder="1" applyAlignment="1"/>
    <xf numFmtId="3" fontId="21" fillId="0" borderId="11" xfId="0" applyNumberFormat="1" applyFont="1" applyBorder="1" applyAlignment="1"/>
    <xf numFmtId="14" fontId="19" fillId="0" borderId="11" xfId="0" applyNumberFormat="1" applyFont="1" applyFill="1" applyBorder="1" applyAlignment="1">
      <alignment horizontal="center"/>
    </xf>
    <xf numFmtId="0" fontId="19" fillId="0" borderId="11" xfId="0" applyFont="1" applyFill="1" applyBorder="1" applyAlignment="1">
      <alignment horizontal="left"/>
    </xf>
    <xf numFmtId="0" fontId="19" fillId="0" borderId="11" xfId="0" applyFont="1" applyFill="1" applyBorder="1" applyAlignment="1">
      <alignment horizontal="center"/>
    </xf>
    <xf numFmtId="4" fontId="21" fillId="0" borderId="11" xfId="0" applyNumberFormat="1" applyFont="1" applyFill="1" applyBorder="1" applyAlignment="1"/>
    <xf numFmtId="43" fontId="21" fillId="0" borderId="11" xfId="1" applyFont="1" applyFill="1" applyBorder="1" applyAlignment="1"/>
    <xf numFmtId="0" fontId="19" fillId="0" borderId="0" xfId="0" applyFont="1" applyFill="1"/>
    <xf numFmtId="0" fontId="21" fillId="0" borderId="11" xfId="0" applyFont="1" applyFill="1" applyBorder="1" applyAlignment="1">
      <alignment horizontal="left" vertical="center"/>
    </xf>
    <xf numFmtId="4" fontId="21" fillId="0" borderId="11" xfId="0" applyNumberFormat="1" applyFont="1" applyFill="1" applyBorder="1" applyAlignment="1">
      <alignment horizontal="right"/>
    </xf>
    <xf numFmtId="165" fontId="18" fillId="5" borderId="12" xfId="0" applyNumberFormat="1" applyFont="1" applyFill="1" applyBorder="1" applyAlignment="1">
      <alignment horizontal="right" vertical="center"/>
    </xf>
    <xf numFmtId="165" fontId="18" fillId="5" borderId="13" xfId="0" applyNumberFormat="1" applyFont="1" applyFill="1" applyBorder="1" applyAlignment="1">
      <alignment horizontal="right" vertical="center"/>
    </xf>
    <xf numFmtId="4" fontId="22" fillId="5" borderId="11" xfId="0" applyNumberFormat="1" applyFont="1" applyFill="1" applyBorder="1" applyAlignment="1"/>
    <xf numFmtId="4" fontId="22" fillId="6" borderId="11" xfId="0" applyNumberFormat="1" applyFont="1" applyFill="1" applyBorder="1" applyAlignment="1"/>
    <xf numFmtId="43" fontId="22" fillId="6" borderId="11" xfId="1" applyFont="1" applyFill="1" applyBorder="1" applyAlignment="1"/>
    <xf numFmtId="165" fontId="19" fillId="0" borderId="0" xfId="0" applyNumberFormat="1" applyFont="1" applyBorder="1" applyAlignment="1">
      <alignment vertical="center"/>
    </xf>
    <xf numFmtId="4" fontId="21" fillId="0" borderId="0" xfId="0" applyNumberFormat="1" applyFont="1" applyBorder="1" applyAlignment="1"/>
    <xf numFmtId="43" fontId="21" fillId="4" borderId="0" xfId="1" applyFont="1" applyFill="1" applyBorder="1" applyAlignment="1"/>
    <xf numFmtId="14" fontId="19" fillId="0" borderId="0" xfId="0" applyNumberFormat="1" applyFont="1" applyBorder="1" applyAlignment="1">
      <alignment horizontal="center"/>
    </xf>
    <xf numFmtId="4" fontId="18" fillId="0" borderId="11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4" fontId="18" fillId="6" borderId="11" xfId="0" applyNumberFormat="1" applyFont="1" applyFill="1" applyBorder="1" applyAlignment="1">
      <alignment horizontal="center"/>
    </xf>
    <xf numFmtId="4" fontId="18" fillId="0" borderId="0" xfId="0" applyNumberFormat="1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0" xfId="0" applyFont="1" applyBorder="1" applyAlignment="1"/>
    <xf numFmtId="0" fontId="18" fillId="0" borderId="0" xfId="0" applyFont="1" applyBorder="1" applyAlignment="1"/>
    <xf numFmtId="0" fontId="21" fillId="0" borderId="11" xfId="0" applyFont="1" applyBorder="1" applyAlignment="1">
      <alignment vertical="center"/>
    </xf>
    <xf numFmtId="0" fontId="24" fillId="0" borderId="0" xfId="0" applyFont="1"/>
    <xf numFmtId="4" fontId="19" fillId="0" borderId="0" xfId="0" applyNumberFormat="1" applyFont="1"/>
    <xf numFmtId="43" fontId="23" fillId="0" borderId="0" xfId="0" applyNumberFormat="1" applyFont="1"/>
    <xf numFmtId="14" fontId="21" fillId="0" borderId="11" xfId="0" applyNumberFormat="1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21" fillId="0" borderId="0" xfId="0" applyFont="1" applyFill="1"/>
    <xf numFmtId="0" fontId="25" fillId="0" borderId="0" xfId="0" applyFont="1" applyFill="1"/>
    <xf numFmtId="0" fontId="21" fillId="0" borderId="11" xfId="0" applyFont="1" applyFill="1" applyBorder="1" applyAlignment="1">
      <alignment horizontal="left"/>
    </xf>
    <xf numFmtId="43" fontId="19" fillId="0" borderId="0" xfId="0" applyNumberFormat="1" applyFont="1" applyAlignment="1">
      <alignment horizontal="center"/>
    </xf>
    <xf numFmtId="0" fontId="19" fillId="0" borderId="1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  <xf numFmtId="0" fontId="19" fillId="0" borderId="0" xfId="0" applyNumberFormat="1" applyFont="1"/>
    <xf numFmtId="0" fontId="20" fillId="5" borderId="11" xfId="0" applyNumberFormat="1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/>
    </xf>
    <xf numFmtId="0" fontId="21" fillId="0" borderId="11" xfId="0" applyNumberFormat="1" applyFont="1" applyFill="1" applyBorder="1" applyAlignment="1">
      <alignment horizontal="center" vertical="center"/>
    </xf>
    <xf numFmtId="0" fontId="19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26" fillId="0" borderId="0" xfId="0" applyFont="1"/>
    <xf numFmtId="14" fontId="19" fillId="0" borderId="0" xfId="0" applyNumberFormat="1" applyFont="1" applyAlignment="1">
      <alignment horizontal="center"/>
    </xf>
    <xf numFmtId="43" fontId="19" fillId="0" borderId="0" xfId="0" applyNumberFormat="1" applyFont="1"/>
    <xf numFmtId="43" fontId="19" fillId="0" borderId="11" xfId="0" applyNumberFormat="1" applyFont="1" applyFill="1" applyBorder="1"/>
    <xf numFmtId="0" fontId="21" fillId="4" borderId="11" xfId="0" applyFont="1" applyFill="1" applyBorder="1" applyAlignment="1">
      <alignment horizontal="center"/>
    </xf>
    <xf numFmtId="43" fontId="19" fillId="0" borderId="0" xfId="0" applyNumberFormat="1" applyFont="1" applyBorder="1"/>
    <xf numFmtId="43" fontId="19" fillId="0" borderId="0" xfId="0" applyNumberFormat="1" applyFont="1" applyFill="1" applyBorder="1"/>
    <xf numFmtId="43" fontId="21" fillId="0" borderId="11" xfId="0" applyNumberFormat="1" applyFont="1" applyFill="1" applyBorder="1"/>
    <xf numFmtId="0" fontId="21" fillId="0" borderId="11" xfId="0" applyNumberFormat="1" applyFont="1" applyBorder="1" applyAlignment="1">
      <alignment horizontal="center" vertical="center"/>
    </xf>
    <xf numFmtId="14" fontId="21" fillId="0" borderId="11" xfId="0" applyNumberFormat="1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43" fontId="21" fillId="0" borderId="11" xfId="0" applyNumberFormat="1" applyFont="1" applyBorder="1"/>
    <xf numFmtId="0" fontId="21" fillId="0" borderId="0" xfId="0" applyFont="1"/>
    <xf numFmtId="0" fontId="25" fillId="0" borderId="0" xfId="0" applyFont="1"/>
    <xf numFmtId="0" fontId="21" fillId="0" borderId="11" xfId="0" applyFont="1" applyBorder="1" applyAlignment="1">
      <alignment horizontal="left"/>
    </xf>
    <xf numFmtId="0" fontId="18" fillId="0" borderId="11" xfId="0" applyFont="1" applyBorder="1" applyAlignment="1">
      <alignment horizontal="left" vertical="center"/>
    </xf>
    <xf numFmtId="165" fontId="18" fillId="8" borderId="13" xfId="0" applyNumberFormat="1" applyFont="1" applyFill="1" applyBorder="1" applyAlignment="1">
      <alignment horizontal="center" vertical="center"/>
    </xf>
    <xf numFmtId="43" fontId="27" fillId="0" borderId="0" xfId="0" applyNumberFormat="1" applyFont="1" applyBorder="1"/>
    <xf numFmtId="0" fontId="19" fillId="0" borderId="11" xfId="0" applyFont="1" applyFill="1" applyBorder="1" applyAlignment="1">
      <alignment horizontal="center" vertical="top"/>
    </xf>
    <xf numFmtId="0" fontId="21" fillId="0" borderId="11" xfId="0" applyFont="1" applyFill="1" applyBorder="1" applyAlignment="1"/>
    <xf numFmtId="4" fontId="19" fillId="0" borderId="11" xfId="0" applyNumberFormat="1" applyFont="1" applyBorder="1" applyAlignment="1">
      <alignment horizontal="right"/>
    </xf>
    <xf numFmtId="0" fontId="21" fillId="0" borderId="14" xfId="0" applyFont="1" applyFill="1" applyBorder="1" applyAlignment="1">
      <alignment horizontal="center"/>
    </xf>
    <xf numFmtId="0" fontId="19" fillId="4" borderId="11" xfId="0" applyNumberFormat="1" applyFont="1" applyFill="1" applyBorder="1" applyAlignment="1">
      <alignment horizontal="center" vertical="center"/>
    </xf>
    <xf numFmtId="14" fontId="19" fillId="4" borderId="11" xfId="0" applyNumberFormat="1" applyFont="1" applyFill="1" applyBorder="1" applyAlignment="1">
      <alignment horizontal="center"/>
    </xf>
    <xf numFmtId="0" fontId="19" fillId="4" borderId="11" xfId="0" applyFont="1" applyFill="1" applyBorder="1" applyAlignment="1">
      <alignment horizontal="left"/>
    </xf>
    <xf numFmtId="4" fontId="21" fillId="4" borderId="11" xfId="0" applyNumberFormat="1" applyFont="1" applyFill="1" applyBorder="1" applyAlignment="1"/>
    <xf numFmtId="0" fontId="19" fillId="4" borderId="0" xfId="0" applyFont="1" applyFill="1"/>
    <xf numFmtId="0" fontId="0" fillId="4" borderId="0" xfId="0" applyFill="1"/>
    <xf numFmtId="0" fontId="21" fillId="4" borderId="11" xfId="0" applyFont="1" applyFill="1" applyBorder="1" applyAlignment="1">
      <alignment horizontal="left" vertical="center"/>
    </xf>
    <xf numFmtId="43" fontId="19" fillId="4" borderId="11" xfId="0" applyNumberFormat="1" applyFont="1" applyFill="1" applyBorder="1"/>
    <xf numFmtId="0" fontId="19" fillId="4" borderId="14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2</xdr:row>
      <xdr:rowOff>291324</xdr:rowOff>
    </xdr:from>
    <xdr:to>
      <xdr:col>2</xdr:col>
      <xdr:colOff>2020878</xdr:colOff>
      <xdr:row>5</xdr:row>
      <xdr:rowOff>247650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6438" y="843774"/>
          <a:ext cx="3809990" cy="10421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paulino/Desktop/Control%20de%20Entrada%20y%20Salida%20de%20Materiales/CONTROL%20SALIDA%20Y%20ENTRADA%20DE%20MATER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ONES"/>
      <sheetName val="Maestro"/>
      <sheetName val="Ambientadores en Spray"/>
      <sheetName val="Aspiradora Shop Vac"/>
      <sheetName val="Abre carta"/>
      <sheetName val="Aire Comprimido Limpiador"/>
      <sheetName val="Bandeja de Escritorio Ahumada "/>
      <sheetName val="Bandeja de Escritorio de Metal"/>
      <sheetName val="Borradores de Pizarra"/>
      <sheetName val="Borras de Leche"/>
      <sheetName val="Bulto Institucionales "/>
      <sheetName val="Boligrafos Gel Inpact "/>
      <sheetName val="Bulto de Manos"/>
      <sheetName val="Caja de Archivo"/>
      <sheetName val="Cajas de Bandas de Gomas"/>
      <sheetName val="Cajas de Clip Pequeño"/>
      <sheetName val="Cajas de Clip Grandes"/>
      <sheetName val="Caja Chinchetas"/>
      <sheetName val="Cja Clip Billetero 1-2"/>
      <sheetName val="Cja Clip Billetero 3. 4"/>
      <sheetName val="Cja Clip Billetero 25m"/>
      <sheetName val="Cja Clip Billetero 1 Pulgada"/>
      <sheetName val="Cja Clip Billetero 15MM 1.5pul "/>
      <sheetName val="Cja Clip Billetero 1-4 "/>
      <sheetName val="Cja Clip Billetero 2 PULG."/>
      <sheetName val="Cja Clip Billetero 1 1-4"/>
      <sheetName val="Cja Clip Billetero 19MM 1.4"/>
      <sheetName val="Cja Clip Billetero 1&quot; 25MM "/>
      <sheetName val="Cja Clip Marip. Acco 2 pulg "/>
      <sheetName val="Cja Clip Marip. Acco 1 pulg. "/>
      <sheetName val="Cajas de Diskette"/>
      <sheetName val=" Caja Felpas Azules "/>
      <sheetName val="Folder Satinado Blanco Hueso"/>
      <sheetName val="Cajas de Folders Satinados Blco"/>
      <sheetName val="Cajas de Folders 8.5x14"/>
      <sheetName val="Cajas de Folders 812 x 13 "/>
      <sheetName val="Cajas de Folders 812 x 11"/>
      <sheetName val="Cajas de Folders 8.5x11 colores"/>
      <sheetName val="Cajas de Folders partit.8,5x11"/>
      <sheetName val="Cajas de Folders 812x13 pendafl"/>
      <sheetName val="Cajas de Folders 812x11 Pendafl"/>
      <sheetName val="Folder Pendaflex 8,5x13"/>
      <sheetName val="Cajas de Folders 812x14 Pendafl"/>
      <sheetName val="Cajas de Gancho Acco"/>
      <sheetName val="Cajas de Grapas 26x6"/>
      <sheetName val="Cajas de Lapiceros Azules"/>
      <sheetName val="Cajas de Lapiceros Negros"/>
      <sheetName val="Lapiceros Con peanas B.C."/>
      <sheetName val="Lapiceros Con Logo Cross"/>
      <sheetName val="Carpetas Institucionales "/>
      <sheetName val="Cajas de Lapiceros Rojos"/>
      <sheetName val="Lapiceros Timbrados"/>
      <sheetName val="Lapices Con Logo Inst. "/>
      <sheetName val="Cajas de Lapices Carbon"/>
      <sheetName val="Cordones Timbrado"/>
      <sheetName val="Corrector de brocha"/>
      <sheetName val="Liquid Paper"/>
      <sheetName val="Caja Marcadores Permanentes"/>
      <sheetName val="Cajas de Marcarcadores Pizarra"/>
      <sheetName val="Caja Resaltadores Variados"/>
      <sheetName val="Carpeta de media pulgada"/>
      <sheetName val="Carpeta 1 Pulgada"/>
      <sheetName val="Carperta 2 Pulgada"/>
      <sheetName val="Carperta 3 Pulgada"/>
      <sheetName val="Sumadora de 12 digitos Elec."/>
      <sheetName val="Caluladora de Mano 12 Digitos"/>
      <sheetName val="Carton Duro 80 26x40"/>
      <sheetName val="Cartucho Tinta HP-21"/>
      <sheetName val="Cartucho Tinta HP-22"/>
      <sheetName val="Cartucho Tinta HP-27"/>
      <sheetName val="Cartucho Tinta HP-28"/>
      <sheetName val="CDS  CD  CD  CD"/>
      <sheetName val="Cera para contar Dinero"/>
      <sheetName val="Cinta Adhesiva Pequeña "/>
      <sheetName val="Cinta Adhesiva Grande 2x100"/>
      <sheetName val="Cinta Adhesiva Media pulgada"/>
      <sheetName val="Cinta Brother AX-10"/>
      <sheetName val="Cinta Adhesiva de Vinil"/>
      <sheetName val="Cinta Adhes.Media Pulgada"/>
      <sheetName val="Cinta Adhesiva Doble Cara "/>
      <sheetName val="Cinta Adhesiva Dispensador"/>
      <sheetName val="Cintas Correctoras"/>
      <sheetName val="Cinta Royal Alpha 600"/>
      <sheetName val="Cinta Impresora Epson ERC"/>
      <sheetName val="Cinta Carnet Ribbon  "/>
      <sheetName val="Cinta Epson LX-300 "/>
      <sheetName val="Cintas Maquina Escribir Panason"/>
      <sheetName val="Cintas Para Calculadora"/>
      <sheetName val="Desinfectante Lysol"/>
      <sheetName val="Dispensador de Cinta Adhesiva "/>
      <sheetName val="Dispensadores Cinta Adhesiva"/>
      <sheetName val="DVD Doble Capa"/>
      <sheetName val="DYMO lABELING TAPE 1-2X23"/>
      <sheetName val="DVD  DVD DVD"/>
      <sheetName val="Encuadernadora"/>
      <sheetName val="Espirales P. Encuadernar 19MM"/>
      <sheetName val="Espirales P. Encuad.3-8"/>
      <sheetName val="Espirales P. Encuad.10"/>
      <sheetName val="Espirales P. Encuad.1-2"/>
      <sheetName val="Espirales P. Encuad.5-16"/>
      <sheetName val="Espirales p.Encuad.NO.8"/>
      <sheetName val="Etiquetas p.laser 1x2-5,8 300L"/>
      <sheetName val="Espuma Tuff Stuff"/>
      <sheetName val="  Felpas Azules  "/>
      <sheetName val=" Felpas Roja "/>
      <sheetName val=" Felpas Negras"/>
      <sheetName val="Folder Acordeon 8.5x11 "/>
      <sheetName val="Grapas Stanley  Bostich 1-2"/>
      <sheetName val="Grapadoras Grande"/>
      <sheetName val="Grapadoras para revista"/>
      <sheetName val="Grapadoras Standar"/>
      <sheetName val="Grapas 1x4 BOSTITCH 6mm "/>
      <sheetName val="Grapas 23-13"/>
      <sheetName val="Grapas Bostith 15-16 "/>
      <sheetName val="Grapas Bostith 13-16"/>
      <sheetName val="Grapas 1-2 Bostich"/>
      <sheetName val="Grapas 3-8 Bostith"/>
      <sheetName val="Grapas 5x8 Bostich 15mm"/>
      <sheetName val="Grapas Cartridgesx500 staples"/>
      <sheetName val="Grapas de 1x2 Bostich 12 mm"/>
      <sheetName val="Grapas  de 9x20"/>
      <sheetName val="Grapas Refill Staple 410802"/>
      <sheetName val="Label para Sobres "/>
      <sheetName val="Label Para Folders"/>
      <sheetName val="Label de Seguridad P.Libros "/>
      <sheetName val="Label para CD"/>
      <sheetName val="Label Para Folders 812x11"/>
      <sheetName val="Libro Record"/>
      <sheetName val="Libretas Rayadas full color 5x8"/>
      <sheetName val="Libretas Rayadas F.COLOR 8.5X11"/>
      <sheetName val="Libretas Rayadas"/>
      <sheetName val="Limpiador de Pizarra"/>
      <sheetName val="Papel Bond 16 812x11"/>
      <sheetName val="Papel Bond 20 25 x 38)"/>
      <sheetName val="Papel Bond 20 22x34"/>
      <sheetName val="Papel Bond 20 812x11 (2)"/>
      <sheetName val="Papel Bond 20 812x11"/>
      <sheetName val="Papel Bond 812x13"/>
      <sheetName val="Papel Forma Conti. 9.5x5.5 3p"/>
      <sheetName val="Papel Bond  11X17"/>
      <sheetName val="Papel Bond 812x14"/>
      <sheetName val="Papel Adhesivo 17 x 22"/>
      <sheetName val="Papel Cromocote 26X40"/>
      <sheetName val="Cartulina Satinada"/>
      <sheetName val="Papel Cartonite 26x40"/>
      <sheetName val="Resma Cartulina Hilo 26x40"/>
      <sheetName val="Papel Cartulina Hilo Pli. 26x40"/>
      <sheetName val="Papel de Carbon"/>
      <sheetName val="Papel de Fax Rollo"/>
      <sheetName val="Papel Hilo Blanco 812x11 "/>
      <sheetName val="Papel Hilo Crema 812x11"/>
      <sheetName val="Papel Timbrado 8.5x11"/>
      <sheetName val="Papel Leghert 22x34"/>
      <sheetName val="Papel Legybert 72 28x34"/>
      <sheetName val="Papel Vegetal 26x40"/>
      <sheetName val="Papel Opalina 22X34"/>
      <sheetName val="Papel Opalina Blanca 26x40"/>
      <sheetName val="Papel Satinado 115 26x40 "/>
      <sheetName val="Papel Satinado 100 26 x 40"/>
      <sheetName val="Papel Satinado Mat.120  26x 40 "/>
      <sheetName val="Papel Satinado 80 26x 40"/>
      <sheetName val="Papel Bond 20 22x35"/>
      <sheetName val="Papel bond 20 26x40"/>
      <sheetName val="Papel NCR Original 22x34 "/>
      <sheetName val="Papel NCR Intermedio 22x34"/>
      <sheetName val="Papel NCR Final 22x34 "/>
      <sheetName val="Papel Opalina Crema 26x40"/>
      <sheetName val="Papel Satinado 100 25x38"/>
      <sheetName val="Papel Satinado 80 25x38"/>
      <sheetName val="Perforadoras de 03 Hoyos "/>
      <sheetName val="Perforadoras de 02 Hoyos"/>
      <sheetName val="Pestañas de Pendaflex"/>
      <sheetName val="Pegamento UHU Barra "/>
      <sheetName val="Porta Revista"/>
      <sheetName val="Porta Tarjeta "/>
      <sheetName val="Porta Clip"/>
      <sheetName val="Portadas P. Encuadernar"/>
      <sheetName val="Porta lapiz T. Vaso "/>
      <sheetName val="Porta lapiz Tubular ."/>
      <sheetName val="Protectores  Hojas "/>
      <sheetName val="Control Wireless Punteros"/>
      <sheetName val="Pin Comite de Etica"/>
      <sheetName val="Pin Institucional"/>
      <sheetName val="Pilas duracell"/>
      <sheetName val="Pantalla de Proyeccion"/>
      <sheetName val="Pizarra 24x36 corcho de Madera"/>
      <sheetName val="Porta Gafetes plastico"/>
      <sheetName val="Porta Carnet "/>
      <sheetName val="Postick Amarillo"/>
      <sheetName val="Roll-up con Bajante"/>
      <sheetName val="Reglas Rigidas"/>
      <sheetName val="Rollo de Papel Kraft 24 Pulg."/>
      <sheetName val="Rollo de Papel Kraft"/>
      <sheetName val="Rollos Papel Sumadora Grande"/>
      <sheetName val="Reforzadores de hojas"/>
      <sheetName val="Rollos Papel Sumadora Peq."/>
      <sheetName val="Sello Pretintado Rectangular"/>
      <sheetName val="Sellos Institucionales"/>
      <sheetName val="Sello Pretintado Redondo"/>
      <sheetName val="Saca Punta de Mano"/>
      <sheetName val="Saca Punta Electric"/>
      <sheetName val="Saca Grapa Grande "/>
      <sheetName val="Saca Grapas"/>
      <sheetName val="Separadores Carpetas"/>
      <sheetName val="Sobres en Blanco de Cartas"/>
      <sheetName val="Sobres Manila 8.2 x 13"/>
      <sheetName val="Sobre Manila Tipo Placa"/>
      <sheetName val="Sobres Manila 8.2 x14"/>
      <sheetName val="Sobres en Hilo Presentacion"/>
      <sheetName val="Sobres en Hilo Blanco"/>
      <sheetName val="Sobres en Hilo Crem 5 1.4x7 1.4"/>
      <sheetName val="Sobres en Hilo 5x7"/>
      <sheetName val="Sobres Manila 5x8"/>
      <sheetName val="Sobres Manila 8.2 x 11"/>
      <sheetName val="Sobres en Hilo 6x9"/>
      <sheetName val="Sobres Manila 6 .2 x 9"/>
      <sheetName val="Urnas Transparentes"/>
      <sheetName val="Sobres Timbrados No. 10"/>
      <sheetName val="Tarjeta Pan de Oro 4x5"/>
      <sheetName val="Torre Porta CD"/>
      <sheetName val="Yoyos Para Carnet "/>
      <sheetName val="Trituradora de Ppapel"/>
      <sheetName val="Tijera de Forma Festone"/>
      <sheetName val="Tablillas Plasticas 8,5x11"/>
      <sheetName val="Tijera "/>
      <sheetName val="Tijeras"/>
      <sheetName val="Toner Fax UX 5CR"/>
      <sheetName val="Toner HP 6000A"/>
      <sheetName val="Toner HP 6001A"/>
      <sheetName val="Toner HP 6002A "/>
      <sheetName val="Toner HP 6002A"/>
      <sheetName val="Toner HP 6003A"/>
      <sheetName val="Toner HP  Amarillo Q7582"/>
      <sheetName val="Toner HP AZUL Q7581"/>
      <sheetName val="Toner HP - Azul Q7581"/>
      <sheetName val="Toner HP -Negra Q6470"/>
      <sheetName val="Toner HP - Rosado Q7583"/>
      <sheetName val="Toner HP- 42X 5942X"/>
      <sheetName val="Toner Ricoh 1130D"/>
      <sheetName val="Toner  Ricoh 3110D"/>
      <sheetName val="Toner T-3520"/>
      <sheetName val="Toner Ricoh 6110D"/>
      <sheetName val="Toner HP-540"/>
      <sheetName val="Toner HP-541"/>
      <sheetName val="Toner HP-542"/>
      <sheetName val="Toner HP-543"/>
      <sheetName val="Toner HP-285"/>
      <sheetName val="Toner HP-435"/>
      <sheetName val="Toner HP-505"/>
      <sheetName val="Toner HP-4900 "/>
      <sheetName val="Toner HP-4901"/>
      <sheetName val="Toner HP-4902 Negra"/>
      <sheetName val="Toner HP-4903 Azul"/>
      <sheetName val="Toner HP-4904 Magenta"/>
      <sheetName val="Toner HP-4905 Amarillo"/>
      <sheetName val="Toner HP-653 Negra"/>
      <sheetName val="Toner HP-656 Colores"/>
      <sheetName val="Toner HP-1125"/>
      <sheetName val="Toner HP-049 Negra"/>
      <sheetName val="Toner HP-050 Azul"/>
      <sheetName val="Toner HP-051 Magenta"/>
      <sheetName val="Toner Xerox Azul 106R02760"/>
      <sheetName val="Toner Xerox Magenta106R02761"/>
      <sheetName val="Toner Xerox Amarillo106R02762"/>
      <sheetName val="Toner Xerox Negro 106R02763"/>
      <sheetName val="Toner HP-052 Amarilla"/>
      <sheetName val="Toner HP-400 Negra"/>
      <sheetName val="Toner HP-401 Azul"/>
      <sheetName val="Toner HP-402 Amarillo "/>
      <sheetName val="Toner HP-403 Magenta"/>
      <sheetName val="Toner HP-CE410A Negro"/>
      <sheetName val="Toner HP-CE411A Cyan"/>
      <sheetName val="Toner HP-CE412A Amarillo"/>
      <sheetName val="Toner HP-CE413A Magenta"/>
      <sheetName val="Toner HP-210 Negro"/>
      <sheetName val="Toner HP-211 Azul"/>
      <sheetName val="Toner HP-212 Amarillo"/>
      <sheetName val="Toner HP-213 Magenta"/>
      <sheetName val="Memoria USB 32 GB"/>
      <sheetName val="Memoria USB 8 GB"/>
      <sheetName val="Memoria USB 16GB"/>
      <sheetName val="Mesa de Reuniones"/>
      <sheetName val="Memorias  USB"/>
      <sheetName val="Mouse USB"/>
      <sheetName val="Mural de Pared"/>
      <sheetName val="Nevera ejecutiva 4.2"/>
      <sheetName val="Numerador - Foliador"/>
      <sheetName val="Toner Ricoh 841813 Negro"/>
      <sheetName val="Toner Ricoh 841814 Amarillo"/>
      <sheetName val="Toner Ricoh Magenta 841815"/>
      <sheetName val="Tarjeta de Proximidad"/>
      <sheetName val="Toner Ricoh Azul 841816"/>
      <sheetName val="Bultos de propileno"/>
      <sheetName val="Chupones Maquina Riobi"/>
      <sheetName val="Solucion de Fuente ABZ"/>
      <sheetName val="Solucion de Fuente Liberty"/>
      <sheetName val="Repuesto P. Bisturi"/>
      <sheetName val="Sutituto de Alcohol "/>
      <sheetName val="ALCOHOL"/>
      <sheetName val="Hand Cleaner"/>
      <sheetName val="Metering Roller Cleaner"/>
      <sheetName val="Cuchilla Lavador Riobi"/>
      <sheetName val="Alcohol Limpieza Impresora"/>
      <sheetName val="Silicone Liquido 500 ML."/>
      <sheetName val="BARRA DE SILICON GRUESA"/>
      <sheetName val="BARRA DE SILICON FINA"/>
      <sheetName val="Tinta Gotero Color Azul"/>
      <sheetName val="Dispensador de Jabon Liquido"/>
      <sheetName val="Fardo Agua Paneta Azul "/>
      <sheetName val="Pinespuma west"/>
      <sheetName val="Tinta Gotero para Sello "/>
      <sheetName val="Papel Toalla Scott"/>
      <sheetName val="Desinfectante en spray Beep"/>
      <sheetName val="Bandejas de metal con alfombras"/>
      <sheetName val="DESINFECTANTE PARA ALFOMBRAS"/>
      <sheetName val="ALFOMBRAS EN TELA TIPO TOALLA"/>
      <sheetName val="ALFOMBRAS EN TELA  BASE DE GOMA"/>
      <sheetName val="MASCARILLA QUIRURGICAS"/>
      <sheetName val="FARDO DE AGUA CASSD"/>
      <sheetName val="PINZAS TRUPER 10PEX"/>
      <sheetName val="PORTA CANDADO"/>
      <sheetName val="LLAVE TRUPER"/>
      <sheetName val="CANDADO C17020"/>
      <sheetName val="ALICATE TRUPER"/>
      <sheetName val="PISTOLA TRUPER P. M."/>
      <sheetName val="CINTA TRUPER FH 5M"/>
      <sheetName val="CUÑA PARA PUERTGA"/>
      <sheetName val="CINTA O D 50X"/>
      <sheetName val="TAPE VERDE"/>
      <sheetName val="CAPA PARA AGUA"/>
      <sheetName val="ALICATE TRUPER 8&quot;"/>
      <sheetName val="PORTA HERRAMIENTA F603311"/>
      <sheetName val="TARUGO VERDE 1 1 2"/>
      <sheetName val="COUNT FRAM 355 ML"/>
      <sheetName val="DESTORNILLADOR DE ESTRIAS 4&quot;"/>
      <sheetName val="DESTORNILLADOR PLANOP 4&quot;"/>
      <sheetName val="DESTORNILLADOR NIPON 8X8"/>
      <sheetName val="DESTORNILLADOR DE ESTRIA"/>
      <sheetName val="DESTORNILLADOR DE ESTRIAS DG316"/>
      <sheetName val="TEFLON DE 3-4 15MT"/>
      <sheetName val="CODO PVC"/>
      <sheetName val="DESTORNILLADOR DE ESTRIAS 13-18"/>
      <sheetName val="PINZA TRUPER 7 &quot;"/>
      <sheetName val="CINTA PLOMERO DE 25 PIES"/>
      <sheetName val="COUPLING DE PRESION 34 "/>
      <sheetName val="TEE PVC"/>
      <sheetName val="CEMENTO PVC SM 248"/>
      <sheetName val="TEFLON DE 3-4 X6"/>
      <sheetName val="PEGE TP877 19"/>
      <sheetName val="MOTA ANTI GOTA"/>
      <sheetName val="LONA NARANJA 8X10"/>
      <sheetName val="THINNER TH500"/>
      <sheetName val="PINTURA SEMIGLOS BLANCO 00 5-1"/>
      <sheetName val="PINTURA SEMI GLOS BLANCO 962 5-"/>
      <sheetName val="PINTURA TROPICAL CONT. 5-1"/>
      <sheetName val="PINTURA ANBIEN SEMI GLOS GALON"/>
      <sheetName val="PINTURA ICE CREAM 965"/>
      <sheetName val="DISCO C 41 2X1MM"/>
      <sheetName val="BROCHA NEGRA 4 PULGADAS"/>
      <sheetName val="BROCHA BLANCA 1 1-2 PULGADAS"/>
      <sheetName val="MASILLA DE SHEET ROK"/>
      <sheetName val="ADAPTADOR H 402 3-8"/>
      <sheetName val="REDUCCION DE 3 A 4 "/>
      <sheetName val="REGLETA ELECT. CON PROT.+PUERTO"/>
      <sheetName val="SUAPER DE ALGODON"/>
      <sheetName val="DETERGENTE EN POLVO 900 GRAMOS"/>
      <sheetName val="GEL ANTIBACTERIAL GALON"/>
      <sheetName val="GEL ANTIBACTERIAL MEDIO GALON"/>
      <sheetName val="LIMPIA VIDRIO CON GOMA"/>
      <sheetName val="GUANTES DE LATEX"/>
      <sheetName val="BRILLOS DE ALAMNBRE"/>
      <sheetName val="BRILLO VERDE PARA FREGAR"/>
      <sheetName val="CAFE SANTO DOMINGO"/>
      <sheetName val="CEPILLOS DE PARED"/>
      <sheetName val="CLORO GALON"/>
      <sheetName val="DESINFECTANTE 128 ONZ.GALON"/>
      <sheetName val="DESINFECTANTE FAROLA"/>
      <sheetName val="DETERGENTE EN POLVO 900 GRS."/>
      <sheetName val="ESCOBAS DE NYLON"/>
      <sheetName val="FOSFOROS"/>
      <sheetName val="FUNDA DE BASUSRA GRANDE55 GLS."/>
      <sheetName val="FUNDA DE BASURA MEDIANA 24X30"/>
      <sheetName val="FUNDA DE BASURA PEQUEÑA 18X22"/>
      <sheetName val="GUANTES DE GOMA"/>
      <sheetName val="JABON LIQUIDO PARA LAS MANOS"/>
      <sheetName val="LIMPIADOR DE CERAMICA"/>
      <sheetName val="LIMPIADOR DE CRISTALES"/>
      <sheetName val="LIMPIADOR DE PLATOS"/>
      <sheetName val="PAPEL DE BAÑO JUMBO"/>
      <sheetName val="PAPEL TOALLA SCOT"/>
      <sheetName val="AZUCAR REFINO 5 LIBRAS"/>
      <sheetName val="SERVILLETAS"/>
      <sheetName val="VASOS CONOS DESECHABLES 4.5 ONZ"/>
      <sheetName val="VASOS PLASTICO 10 ONZ.501"/>
      <sheetName val="VASOS PLASTICOS 7 ONZ. "/>
      <sheetName val="ZAFACONES DE 20 BRABANTIA"/>
      <sheetName val="ZAFACONES DE 7 GALONES"/>
      <sheetName val="VASOS DE CARTON CAFE 3 ONZ.50 "/>
      <sheetName val="LIBRO MANUAL DE ADM.FINACIER. I"/>
      <sheetName val="LIBRO MANUAL ADM. FINACIER. II"/>
      <sheetName val="LIBRO MANUAL ADM. FINACIER. III"/>
      <sheetName val="CAPACITOR 5 MFD"/>
      <sheetName val="CAPACITOR DE 60+5"/>
      <sheetName val="BARILLAS DE PLATA PARA SOLDAR"/>
      <sheetName val="Toner HP-052 (2)"/>
      <sheetName val="Hoja3"/>
    </sheetNames>
    <sheetDataSet>
      <sheetData sheetId="0">
        <row r="2">
          <cell r="C2" t="str">
            <v>DEPTO . PLANIFICACION</v>
          </cell>
        </row>
        <row r="3">
          <cell r="C3" t="str">
            <v>DEPTO. ACADEMICO</v>
          </cell>
        </row>
        <row r="4">
          <cell r="C4" t="str">
            <v>DEPTO. COMPRAS</v>
          </cell>
        </row>
        <row r="5">
          <cell r="C5" t="str">
            <v>DEPTO. INVESTIGACIONES</v>
          </cell>
        </row>
        <row r="6">
          <cell r="C6" t="str">
            <v>DIRECCION GENERAL</v>
          </cell>
        </row>
        <row r="7">
          <cell r="C7" t="str">
            <v>DIV. EDICION Y PUBLICACIONES</v>
          </cell>
        </row>
        <row r="8">
          <cell r="C8" t="str">
            <v>DEPTO DE MANTENIMIENTO Y SERVICIOS GRAL.</v>
          </cell>
        </row>
        <row r="9">
          <cell r="C9" t="str">
            <v xml:space="preserve">DIVI. DESARROLLO CURRICULAR </v>
          </cell>
        </row>
        <row r="10">
          <cell r="C10" t="str">
            <v xml:space="preserve">DIVI. FINANCIERA </v>
          </cell>
        </row>
        <row r="11">
          <cell r="C11" t="str">
            <v>DIV. INFORMATICA</v>
          </cell>
        </row>
        <row r="12">
          <cell r="C12" t="str">
            <v>DIV. GESTION Y ADM. ACADEMICA</v>
          </cell>
        </row>
        <row r="13">
          <cell r="C13" t="str">
            <v>DIV. DE INVESTIGACION</v>
          </cell>
        </row>
        <row r="14">
          <cell r="C14" t="str">
            <v xml:space="preserve">DIVI. RECURSOS HUMANOS </v>
          </cell>
        </row>
        <row r="15">
          <cell r="C15" t="str">
            <v xml:space="preserve">DIVI. FINANCIERA </v>
          </cell>
        </row>
        <row r="16">
          <cell r="C16" t="str">
            <v>DEPTO. RELACIONES PUBLICAS</v>
          </cell>
        </row>
        <row r="17">
          <cell r="C17" t="str">
            <v>DEPTO. ADMINISTRATIVO</v>
          </cell>
        </row>
        <row r="18">
          <cell r="C18" t="str">
            <v>DEPTO. DE ADMISION</v>
          </cell>
        </row>
        <row r="19">
          <cell r="C19" t="str">
            <v>CENTRO DE DOCUMENTACION</v>
          </cell>
        </row>
        <row r="20">
          <cell r="C20" t="str">
            <v>UNIDAD DE REPODUCCION</v>
          </cell>
        </row>
        <row r="24">
          <cell r="C24" t="str">
            <v>UNIDADES</v>
          </cell>
        </row>
        <row r="25">
          <cell r="C25" t="str">
            <v>CAJAS</v>
          </cell>
        </row>
        <row r="26">
          <cell r="C26" t="str">
            <v>RESMA</v>
          </cell>
        </row>
        <row r="27">
          <cell r="C27" t="str">
            <v>PLIEGOS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2">
          <cell r="H12">
            <v>4</v>
          </cell>
        </row>
      </sheetData>
      <sheetData sheetId="8">
        <row r="12">
          <cell r="H12">
            <v>34</v>
          </cell>
        </row>
      </sheetData>
      <sheetData sheetId="9">
        <row r="12">
          <cell r="H12">
            <v>139</v>
          </cell>
        </row>
      </sheetData>
      <sheetData sheetId="10"/>
      <sheetData sheetId="11"/>
      <sheetData sheetId="12"/>
      <sheetData sheetId="13"/>
      <sheetData sheetId="14">
        <row r="12">
          <cell r="H12">
            <v>64</v>
          </cell>
        </row>
      </sheetData>
      <sheetData sheetId="15">
        <row r="12">
          <cell r="H12">
            <v>244</v>
          </cell>
        </row>
      </sheetData>
      <sheetData sheetId="16">
        <row r="12">
          <cell r="H12">
            <v>704</v>
          </cell>
        </row>
      </sheetData>
      <sheetData sheetId="17">
        <row r="12">
          <cell r="H12">
            <v>46</v>
          </cell>
        </row>
      </sheetData>
      <sheetData sheetId="18"/>
      <sheetData sheetId="19">
        <row r="12">
          <cell r="H12">
            <v>85</v>
          </cell>
        </row>
      </sheetData>
      <sheetData sheetId="20"/>
      <sheetData sheetId="21"/>
      <sheetData sheetId="22"/>
      <sheetData sheetId="23"/>
      <sheetData sheetId="24"/>
      <sheetData sheetId="25">
        <row r="12">
          <cell r="H12">
            <v>0</v>
          </cell>
        </row>
      </sheetData>
      <sheetData sheetId="26">
        <row r="12">
          <cell r="H12">
            <v>44</v>
          </cell>
        </row>
      </sheetData>
      <sheetData sheetId="27">
        <row r="12">
          <cell r="H12">
            <v>59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2">
          <cell r="H12">
            <v>58</v>
          </cell>
        </row>
      </sheetData>
      <sheetData sheetId="44"/>
      <sheetData sheetId="45">
        <row r="12">
          <cell r="H12">
            <v>2018</v>
          </cell>
        </row>
      </sheetData>
      <sheetData sheetId="46">
        <row r="12">
          <cell r="H12">
            <v>441</v>
          </cell>
        </row>
      </sheetData>
      <sheetData sheetId="47">
        <row r="12">
          <cell r="H12">
            <v>29</v>
          </cell>
        </row>
      </sheetData>
      <sheetData sheetId="48"/>
      <sheetData sheetId="49"/>
      <sheetData sheetId="50">
        <row r="12">
          <cell r="H12">
            <v>585</v>
          </cell>
        </row>
      </sheetData>
      <sheetData sheetId="51"/>
      <sheetData sheetId="52"/>
      <sheetData sheetId="53">
        <row r="12">
          <cell r="H12">
            <v>1560</v>
          </cell>
        </row>
      </sheetData>
      <sheetData sheetId="54"/>
      <sheetData sheetId="55"/>
      <sheetData sheetId="56"/>
      <sheetData sheetId="57">
        <row r="12">
          <cell r="H12">
            <v>394</v>
          </cell>
        </row>
      </sheetData>
      <sheetData sheetId="58"/>
      <sheetData sheetId="59">
        <row r="12">
          <cell r="H12">
            <v>123</v>
          </cell>
        </row>
      </sheetData>
      <sheetData sheetId="60"/>
      <sheetData sheetId="61">
        <row r="12">
          <cell r="H12">
            <v>194</v>
          </cell>
        </row>
      </sheetData>
      <sheetData sheetId="62">
        <row r="12">
          <cell r="H12">
            <v>133</v>
          </cell>
        </row>
      </sheetData>
      <sheetData sheetId="63">
        <row r="12">
          <cell r="H12">
            <v>52</v>
          </cell>
        </row>
      </sheetData>
      <sheetData sheetId="64"/>
      <sheetData sheetId="65"/>
      <sheetData sheetId="66"/>
      <sheetData sheetId="67">
        <row r="12">
          <cell r="H12">
            <v>0</v>
          </cell>
        </row>
      </sheetData>
      <sheetData sheetId="68">
        <row r="12">
          <cell r="H12">
            <v>1</v>
          </cell>
        </row>
      </sheetData>
      <sheetData sheetId="69">
        <row r="12">
          <cell r="H12">
            <v>29</v>
          </cell>
        </row>
      </sheetData>
      <sheetData sheetId="70">
        <row r="12">
          <cell r="H12">
            <v>16</v>
          </cell>
        </row>
      </sheetData>
      <sheetData sheetId="71"/>
      <sheetData sheetId="72"/>
      <sheetData sheetId="73"/>
      <sheetData sheetId="74">
        <row r="12">
          <cell r="H12">
            <v>51</v>
          </cell>
        </row>
      </sheetData>
      <sheetData sheetId="75">
        <row r="12">
          <cell r="H12">
            <v>99</v>
          </cell>
        </row>
      </sheetData>
      <sheetData sheetId="76">
        <row r="12">
          <cell r="H12">
            <v>19</v>
          </cell>
        </row>
      </sheetData>
      <sheetData sheetId="77"/>
      <sheetData sheetId="78"/>
      <sheetData sheetId="79">
        <row r="12">
          <cell r="H12">
            <v>43</v>
          </cell>
        </row>
      </sheetData>
      <sheetData sheetId="80">
        <row r="12">
          <cell r="H12">
            <v>1</v>
          </cell>
        </row>
      </sheetData>
      <sheetData sheetId="81">
        <row r="12">
          <cell r="H12">
            <v>27</v>
          </cell>
        </row>
      </sheetData>
      <sheetData sheetId="82"/>
      <sheetData sheetId="83"/>
      <sheetData sheetId="84"/>
      <sheetData sheetId="85"/>
      <sheetData sheetId="86"/>
      <sheetData sheetId="87">
        <row r="12">
          <cell r="H12">
            <v>45</v>
          </cell>
        </row>
      </sheetData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2">
          <cell r="H12">
            <v>24</v>
          </cell>
        </row>
      </sheetData>
      <sheetData sheetId="99">
        <row r="12">
          <cell r="H12">
            <v>84</v>
          </cell>
        </row>
      </sheetData>
      <sheetData sheetId="100">
        <row r="12">
          <cell r="H12">
            <v>42</v>
          </cell>
        </row>
      </sheetData>
      <sheetData sheetId="101"/>
      <sheetData sheetId="102"/>
      <sheetData sheetId="103">
        <row r="12">
          <cell r="H12">
            <v>84</v>
          </cell>
        </row>
      </sheetData>
      <sheetData sheetId="104">
        <row r="12">
          <cell r="H12">
            <v>78</v>
          </cell>
        </row>
      </sheetData>
      <sheetData sheetId="105">
        <row r="12">
          <cell r="H12">
            <v>512</v>
          </cell>
        </row>
      </sheetData>
      <sheetData sheetId="106"/>
      <sheetData sheetId="107"/>
      <sheetData sheetId="108"/>
      <sheetData sheetId="109"/>
      <sheetData sheetId="110">
        <row r="12">
          <cell r="H12">
            <v>31</v>
          </cell>
        </row>
      </sheetData>
      <sheetData sheetId="111">
        <row r="12">
          <cell r="H12">
            <v>28</v>
          </cell>
        </row>
      </sheetData>
      <sheetData sheetId="112"/>
      <sheetData sheetId="113"/>
      <sheetData sheetId="114"/>
      <sheetData sheetId="115">
        <row r="12">
          <cell r="H12">
            <v>28</v>
          </cell>
        </row>
      </sheetData>
      <sheetData sheetId="116">
        <row r="12">
          <cell r="H12">
            <v>31</v>
          </cell>
        </row>
      </sheetData>
      <sheetData sheetId="117">
        <row r="12">
          <cell r="H12">
            <v>29</v>
          </cell>
        </row>
      </sheetData>
      <sheetData sheetId="118">
        <row r="12">
          <cell r="H12">
            <v>1</v>
          </cell>
        </row>
      </sheetData>
      <sheetData sheetId="119"/>
      <sheetData sheetId="120"/>
      <sheetData sheetId="121">
        <row r="12">
          <cell r="H12">
            <v>0</v>
          </cell>
        </row>
      </sheetData>
      <sheetData sheetId="122">
        <row r="12">
          <cell r="H12">
            <v>35</v>
          </cell>
        </row>
      </sheetData>
      <sheetData sheetId="123"/>
      <sheetData sheetId="124"/>
      <sheetData sheetId="125">
        <row r="12">
          <cell r="H12">
            <v>6</v>
          </cell>
        </row>
      </sheetData>
      <sheetData sheetId="126"/>
      <sheetData sheetId="127"/>
      <sheetData sheetId="128"/>
      <sheetData sheetId="129"/>
      <sheetData sheetId="130"/>
      <sheetData sheetId="131">
        <row r="12">
          <cell r="H12">
            <v>52</v>
          </cell>
        </row>
      </sheetData>
      <sheetData sheetId="132">
        <row r="12">
          <cell r="H12">
            <v>26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>
        <row r="12">
          <cell r="H12">
            <v>14</v>
          </cell>
        </row>
      </sheetData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>
        <row r="12">
          <cell r="H12">
            <v>0</v>
          </cell>
        </row>
      </sheetData>
      <sheetData sheetId="167"/>
      <sheetData sheetId="168"/>
      <sheetData sheetId="169"/>
      <sheetData sheetId="170">
        <row r="12">
          <cell r="H12">
            <v>31</v>
          </cell>
        </row>
      </sheetData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>
        <row r="12">
          <cell r="H12">
            <v>10</v>
          </cell>
        </row>
      </sheetData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>
        <row r="12">
          <cell r="H12">
            <v>3921</v>
          </cell>
        </row>
      </sheetData>
      <sheetData sheetId="205"/>
      <sheetData sheetId="206"/>
      <sheetData sheetId="207"/>
      <sheetData sheetId="208"/>
      <sheetData sheetId="209"/>
      <sheetData sheetId="210"/>
      <sheetData sheetId="211"/>
      <sheetData sheetId="212">
        <row r="12">
          <cell r="H12">
            <v>1862</v>
          </cell>
        </row>
      </sheetData>
      <sheetData sheetId="213"/>
      <sheetData sheetId="214"/>
      <sheetData sheetId="215">
        <row r="12">
          <cell r="H12">
            <v>0</v>
          </cell>
        </row>
      </sheetData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>
        <row r="12">
          <cell r="H12">
            <v>1</v>
          </cell>
        </row>
      </sheetData>
      <sheetData sheetId="228"/>
      <sheetData sheetId="229">
        <row r="12">
          <cell r="H12">
            <v>0</v>
          </cell>
        </row>
      </sheetData>
      <sheetData sheetId="230"/>
      <sheetData sheetId="231">
        <row r="12">
          <cell r="H12">
            <v>2</v>
          </cell>
        </row>
      </sheetData>
      <sheetData sheetId="232">
        <row r="12">
          <cell r="H12">
            <v>0</v>
          </cell>
        </row>
      </sheetData>
      <sheetData sheetId="233"/>
      <sheetData sheetId="234"/>
      <sheetData sheetId="235">
        <row r="12">
          <cell r="H12">
            <v>0</v>
          </cell>
        </row>
      </sheetData>
      <sheetData sheetId="236">
        <row r="12">
          <cell r="H12">
            <v>3</v>
          </cell>
        </row>
      </sheetData>
      <sheetData sheetId="237">
        <row r="12">
          <cell r="H12">
            <v>0</v>
          </cell>
        </row>
      </sheetData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M1171"/>
  <sheetViews>
    <sheetView tabSelected="1" zoomScale="41" zoomScaleNormal="41" zoomScaleSheetLayoutView="250" zoomScalePageLayoutView="130" workbookViewId="0">
      <selection activeCell="F997" sqref="F997"/>
    </sheetView>
  </sheetViews>
  <sheetFormatPr baseColWidth="10" defaultRowHeight="15" x14ac:dyDescent="0.25"/>
  <cols>
    <col min="1" max="1" width="26.7109375" style="107" customWidth="1"/>
    <col min="2" max="2" width="28" style="36" customWidth="1"/>
    <col min="3" max="3" width="81.7109375" style="1" customWidth="1"/>
    <col min="4" max="4" width="24.42578125" style="33" customWidth="1"/>
    <col min="5" max="5" width="17" style="33" customWidth="1"/>
    <col min="6" max="6" width="30.42578125" style="33" customWidth="1"/>
    <col min="7" max="7" width="33.140625" style="33" customWidth="1"/>
    <col min="8" max="8" width="27.85546875" style="33" customWidth="1"/>
    <col min="9" max="9" width="40" style="33" customWidth="1"/>
    <col min="10" max="10" width="30.42578125" customWidth="1"/>
    <col min="11" max="11" width="15.28515625" bestFit="1" customWidth="1"/>
    <col min="12" max="12" width="21.28515625" customWidth="1"/>
    <col min="13" max="13" width="33.42578125" customWidth="1"/>
  </cols>
  <sheetData>
    <row r="1" spans="1:11" s="36" customFormat="1" x14ac:dyDescent="0.25">
      <c r="A1" s="107"/>
      <c r="C1" s="1"/>
      <c r="D1" s="33"/>
      <c r="E1" s="33"/>
      <c r="F1" s="33"/>
      <c r="G1" s="33"/>
      <c r="H1" s="33"/>
      <c r="I1" s="33"/>
    </row>
    <row r="2" spans="1:11" s="36" customFormat="1" ht="26.25" customHeight="1" x14ac:dyDescent="0.45">
      <c r="A2" s="108"/>
      <c r="B2" s="46"/>
      <c r="C2" s="47"/>
      <c r="D2" s="108"/>
      <c r="E2" s="46"/>
      <c r="F2" s="47"/>
      <c r="G2" s="108"/>
      <c r="H2" s="108"/>
      <c r="I2" s="46"/>
      <c r="J2" s="47"/>
      <c r="K2" s="108"/>
    </row>
    <row r="3" spans="1:11" s="36" customFormat="1" ht="28.5" x14ac:dyDescent="0.45">
      <c r="A3" s="108"/>
      <c r="B3" s="46"/>
      <c r="C3" s="47"/>
      <c r="D3" s="48"/>
      <c r="E3" s="48"/>
      <c r="F3" s="48"/>
      <c r="G3" s="48"/>
      <c r="H3" s="48"/>
      <c r="I3" s="48"/>
      <c r="J3" s="46"/>
      <c r="K3" s="46"/>
    </row>
    <row r="4" spans="1:11" s="36" customFormat="1" ht="28.5" x14ac:dyDescent="0.45">
      <c r="A4" s="108"/>
      <c r="B4" s="46"/>
      <c r="C4" s="47"/>
      <c r="D4" s="48"/>
      <c r="E4" s="48"/>
      <c r="F4" s="48"/>
      <c r="G4" s="48"/>
      <c r="H4" s="48"/>
      <c r="I4" s="48"/>
      <c r="J4" s="46"/>
      <c r="K4" s="46"/>
    </row>
    <row r="5" spans="1:11" s="36" customFormat="1" ht="28.5" x14ac:dyDescent="0.45">
      <c r="A5" s="109"/>
      <c r="B5" s="46"/>
      <c r="C5" s="46"/>
      <c r="D5" s="49"/>
      <c r="E5" s="49"/>
      <c r="F5" s="49"/>
      <c r="G5" s="49"/>
      <c r="H5" s="49"/>
      <c r="I5" s="49"/>
      <c r="J5" s="46"/>
      <c r="K5" s="46"/>
    </row>
    <row r="6" spans="1:11" ht="28.5" x14ac:dyDescent="0.45">
      <c r="A6" s="108"/>
      <c r="B6" s="46"/>
      <c r="C6" s="47"/>
      <c r="D6" s="50"/>
      <c r="E6" s="50"/>
      <c r="F6" s="50"/>
      <c r="G6" s="50"/>
      <c r="H6" s="50"/>
      <c r="I6" s="50"/>
      <c r="J6" s="46"/>
      <c r="K6" s="46"/>
    </row>
    <row r="7" spans="1:11" s="36" customFormat="1" ht="28.5" x14ac:dyDescent="0.45">
      <c r="A7" s="108"/>
      <c r="B7" s="46"/>
      <c r="C7" s="47"/>
      <c r="D7" s="50"/>
      <c r="E7" s="50"/>
      <c r="F7" s="50"/>
      <c r="G7" s="50"/>
      <c r="H7" s="50"/>
      <c r="I7" s="50"/>
      <c r="J7" s="46"/>
      <c r="K7" s="46"/>
    </row>
    <row r="8" spans="1:11" s="36" customFormat="1" ht="28.5" x14ac:dyDescent="0.45">
      <c r="A8" s="108"/>
      <c r="B8" s="150" t="s">
        <v>490</v>
      </c>
      <c r="C8" s="150"/>
      <c r="D8" s="50"/>
      <c r="E8" s="50"/>
      <c r="F8" s="50"/>
      <c r="G8" s="50"/>
      <c r="H8" s="148"/>
      <c r="I8" s="148"/>
      <c r="J8" s="46"/>
      <c r="K8" s="46"/>
    </row>
    <row r="9" spans="1:11" s="36" customFormat="1" ht="19.5" customHeight="1" x14ac:dyDescent="0.45">
      <c r="A9" s="108"/>
      <c r="B9" s="151" t="s">
        <v>934</v>
      </c>
      <c r="C9" s="151"/>
      <c r="D9" s="151"/>
      <c r="E9" s="151"/>
      <c r="F9" s="50"/>
      <c r="G9" s="50"/>
      <c r="H9" s="51"/>
      <c r="I9" s="51"/>
      <c r="J9" s="46"/>
      <c r="K9" s="46"/>
    </row>
    <row r="10" spans="1:11" ht="28.5" x14ac:dyDescent="0.45">
      <c r="A10" s="108"/>
      <c r="B10" s="46"/>
      <c r="C10" s="47"/>
      <c r="D10" s="48"/>
      <c r="E10" s="48"/>
      <c r="F10" s="52"/>
      <c r="G10" s="52"/>
      <c r="H10" s="52"/>
      <c r="I10" s="52"/>
      <c r="J10" s="46"/>
      <c r="K10" s="46"/>
    </row>
    <row r="11" spans="1:11" ht="111.75" customHeight="1" x14ac:dyDescent="0.45">
      <c r="A11" s="110" t="s">
        <v>538</v>
      </c>
      <c r="B11" s="53" t="s">
        <v>487</v>
      </c>
      <c r="C11" s="54" t="s">
        <v>488</v>
      </c>
      <c r="D11" s="54" t="s">
        <v>489</v>
      </c>
      <c r="E11" s="53" t="s">
        <v>499</v>
      </c>
      <c r="F11" s="53" t="s">
        <v>497</v>
      </c>
      <c r="G11" s="54" t="s">
        <v>493</v>
      </c>
      <c r="H11" s="55" t="s">
        <v>494</v>
      </c>
      <c r="I11" s="55" t="s">
        <v>498</v>
      </c>
      <c r="J11" s="56" t="s">
        <v>184</v>
      </c>
      <c r="K11" s="46"/>
    </row>
    <row r="12" spans="1:11" ht="28.5" x14ac:dyDescent="0.45">
      <c r="A12" s="106">
        <v>0</v>
      </c>
      <c r="B12" s="57">
        <v>44413</v>
      </c>
      <c r="C12" s="58" t="s">
        <v>154</v>
      </c>
      <c r="D12" s="59" t="s">
        <v>105</v>
      </c>
      <c r="E12" s="60">
        <v>0</v>
      </c>
      <c r="F12" s="61">
        <v>135</v>
      </c>
      <c r="G12" s="61">
        <f>0*F12</f>
        <v>0</v>
      </c>
      <c r="H12" s="61">
        <f>E12*F12*0</f>
        <v>0</v>
      </c>
      <c r="I12" s="62">
        <f>E12*E42</f>
        <v>0</v>
      </c>
      <c r="J12" s="63">
        <f>H12+I12</f>
        <v>0</v>
      </c>
      <c r="K12" s="46"/>
    </row>
    <row r="13" spans="1:11" s="36" customFormat="1" ht="28.5" x14ac:dyDescent="0.45">
      <c r="A13" s="106">
        <v>30</v>
      </c>
      <c r="B13" s="57">
        <v>44917</v>
      </c>
      <c r="C13" s="58" t="s">
        <v>154</v>
      </c>
      <c r="D13" s="59" t="s">
        <v>105</v>
      </c>
      <c r="E13" s="120">
        <v>0</v>
      </c>
      <c r="F13" s="61">
        <v>135</v>
      </c>
      <c r="G13" s="61">
        <f>0*F13</f>
        <v>0</v>
      </c>
      <c r="H13" s="61">
        <f>E13*F13*0</f>
        <v>0</v>
      </c>
      <c r="I13" s="62">
        <f>E13*F13</f>
        <v>0</v>
      </c>
      <c r="J13" s="127">
        <f>H13+I13</f>
        <v>0</v>
      </c>
      <c r="K13" s="46"/>
    </row>
    <row r="14" spans="1:11" s="36" customFormat="1" ht="28.5" x14ac:dyDescent="0.45">
      <c r="A14" s="106">
        <v>360</v>
      </c>
      <c r="B14" s="57">
        <v>44918</v>
      </c>
      <c r="C14" s="58" t="s">
        <v>154</v>
      </c>
      <c r="D14" s="59" t="s">
        <v>105</v>
      </c>
      <c r="E14" s="120">
        <v>0</v>
      </c>
      <c r="F14" s="61">
        <v>135</v>
      </c>
      <c r="G14" s="61">
        <f>0*F14</f>
        <v>0</v>
      </c>
      <c r="H14" s="61">
        <f>E14*F14*0</f>
        <v>0</v>
      </c>
      <c r="I14" s="62">
        <f>E14*F14</f>
        <v>0</v>
      </c>
      <c r="J14" s="127">
        <f>H14+I14</f>
        <v>0</v>
      </c>
      <c r="K14" s="46"/>
    </row>
    <row r="15" spans="1:11" s="36" customFormat="1" ht="28.5" x14ac:dyDescent="0.45">
      <c r="A15" s="106">
        <v>40</v>
      </c>
      <c r="B15" s="57">
        <v>44811</v>
      </c>
      <c r="C15" s="58" t="s">
        <v>576</v>
      </c>
      <c r="D15" s="59" t="s">
        <v>96</v>
      </c>
      <c r="E15" s="60">
        <v>0</v>
      </c>
      <c r="F15" s="61">
        <v>45</v>
      </c>
      <c r="G15" s="61">
        <f t="shared" ref="G15:G61" si="0">0*F15</f>
        <v>0</v>
      </c>
      <c r="H15" s="61">
        <f t="shared" ref="H15:H23" si="1">E15*F15*0</f>
        <v>0</v>
      </c>
      <c r="I15" s="62">
        <f t="shared" ref="I15:I30" si="2">E15*F15</f>
        <v>0</v>
      </c>
      <c r="J15" s="127">
        <f t="shared" ref="J15:J27" si="3">H15+I15</f>
        <v>0</v>
      </c>
      <c r="K15" s="46"/>
    </row>
    <row r="16" spans="1:11" s="36" customFormat="1" ht="28.5" x14ac:dyDescent="0.45">
      <c r="A16" s="106">
        <v>32</v>
      </c>
      <c r="B16" s="57">
        <v>44818</v>
      </c>
      <c r="C16" s="58" t="s">
        <v>576</v>
      </c>
      <c r="D16" s="59" t="s">
        <v>0</v>
      </c>
      <c r="E16" s="60">
        <v>0</v>
      </c>
      <c r="F16" s="61">
        <v>45</v>
      </c>
      <c r="G16" s="61">
        <f t="shared" si="0"/>
        <v>0</v>
      </c>
      <c r="H16" s="61">
        <f t="shared" si="1"/>
        <v>0</v>
      </c>
      <c r="I16" s="62">
        <f t="shared" si="2"/>
        <v>0</v>
      </c>
      <c r="J16" s="127">
        <f t="shared" si="3"/>
        <v>0</v>
      </c>
      <c r="K16" s="46"/>
    </row>
    <row r="17" spans="1:12" s="36" customFormat="1" ht="28.5" x14ac:dyDescent="0.45">
      <c r="A17" s="106">
        <v>40</v>
      </c>
      <c r="B17" s="57">
        <v>44830</v>
      </c>
      <c r="C17" s="58" t="s">
        <v>576</v>
      </c>
      <c r="D17" s="59" t="s">
        <v>0</v>
      </c>
      <c r="E17" s="60">
        <v>0</v>
      </c>
      <c r="F17" s="61">
        <v>45</v>
      </c>
      <c r="G17" s="61">
        <f t="shared" si="0"/>
        <v>0</v>
      </c>
      <c r="H17" s="61">
        <f t="shared" si="1"/>
        <v>0</v>
      </c>
      <c r="I17" s="62">
        <f t="shared" si="2"/>
        <v>0</v>
      </c>
      <c r="J17" s="127">
        <f t="shared" si="3"/>
        <v>0</v>
      </c>
      <c r="K17" s="46"/>
    </row>
    <row r="18" spans="1:12" s="36" customFormat="1" ht="28.5" x14ac:dyDescent="0.45">
      <c r="A18" s="106">
        <v>45</v>
      </c>
      <c r="B18" s="57">
        <v>44839</v>
      </c>
      <c r="C18" s="58" t="s">
        <v>576</v>
      </c>
      <c r="D18" s="59" t="s">
        <v>0</v>
      </c>
      <c r="E18" s="60">
        <v>0</v>
      </c>
      <c r="F18" s="61">
        <v>45</v>
      </c>
      <c r="G18" s="61">
        <f t="shared" si="0"/>
        <v>0</v>
      </c>
      <c r="H18" s="61">
        <f t="shared" si="1"/>
        <v>0</v>
      </c>
      <c r="I18" s="62">
        <f t="shared" si="2"/>
        <v>0</v>
      </c>
      <c r="J18" s="127">
        <f t="shared" si="3"/>
        <v>0</v>
      </c>
      <c r="K18" s="46"/>
    </row>
    <row r="19" spans="1:12" s="36" customFormat="1" ht="28.5" x14ac:dyDescent="0.45">
      <c r="A19" s="106">
        <v>40</v>
      </c>
      <c r="B19" s="57">
        <v>44846</v>
      </c>
      <c r="C19" s="58" t="s">
        <v>576</v>
      </c>
      <c r="D19" s="59" t="s">
        <v>0</v>
      </c>
      <c r="E19" s="60">
        <v>0</v>
      </c>
      <c r="F19" s="61">
        <v>45</v>
      </c>
      <c r="G19" s="61">
        <f t="shared" si="0"/>
        <v>0</v>
      </c>
      <c r="H19" s="61">
        <f t="shared" si="1"/>
        <v>0</v>
      </c>
      <c r="I19" s="62">
        <f t="shared" si="2"/>
        <v>0</v>
      </c>
      <c r="J19" s="127">
        <f t="shared" si="3"/>
        <v>0</v>
      </c>
      <c r="K19" s="46"/>
    </row>
    <row r="20" spans="1:12" s="36" customFormat="1" ht="28.5" x14ac:dyDescent="0.45">
      <c r="A20" s="106">
        <v>32</v>
      </c>
      <c r="B20" s="57">
        <v>44854</v>
      </c>
      <c r="C20" s="58" t="s">
        <v>576</v>
      </c>
      <c r="D20" s="59" t="s">
        <v>0</v>
      </c>
      <c r="E20" s="60">
        <v>0</v>
      </c>
      <c r="F20" s="61">
        <v>45</v>
      </c>
      <c r="G20" s="61">
        <f t="shared" si="0"/>
        <v>0</v>
      </c>
      <c r="H20" s="61">
        <f t="shared" si="1"/>
        <v>0</v>
      </c>
      <c r="I20" s="62">
        <f t="shared" si="2"/>
        <v>0</v>
      </c>
      <c r="J20" s="127">
        <f t="shared" si="3"/>
        <v>0</v>
      </c>
      <c r="K20" s="46"/>
    </row>
    <row r="21" spans="1:12" s="36" customFormat="1" ht="28.5" x14ac:dyDescent="0.45">
      <c r="A21" s="106">
        <v>40</v>
      </c>
      <c r="B21" s="57">
        <v>44861</v>
      </c>
      <c r="C21" s="58" t="s">
        <v>576</v>
      </c>
      <c r="D21" s="59" t="s">
        <v>0</v>
      </c>
      <c r="E21" s="60">
        <v>0</v>
      </c>
      <c r="F21" s="61">
        <v>45</v>
      </c>
      <c r="G21" s="61">
        <f t="shared" si="0"/>
        <v>0</v>
      </c>
      <c r="H21" s="61">
        <f t="shared" si="1"/>
        <v>0</v>
      </c>
      <c r="I21" s="62">
        <f t="shared" si="2"/>
        <v>0</v>
      </c>
      <c r="J21" s="127">
        <f t="shared" si="3"/>
        <v>0</v>
      </c>
      <c r="K21" s="46"/>
    </row>
    <row r="22" spans="1:12" s="36" customFormat="1" ht="28.5" x14ac:dyDescent="0.45">
      <c r="A22" s="106">
        <v>45</v>
      </c>
      <c r="B22" s="57">
        <v>44868</v>
      </c>
      <c r="C22" s="58" t="s">
        <v>576</v>
      </c>
      <c r="D22" s="59" t="s">
        <v>0</v>
      </c>
      <c r="E22" s="60">
        <v>0</v>
      </c>
      <c r="F22" s="61">
        <v>45</v>
      </c>
      <c r="G22" s="61">
        <f t="shared" si="0"/>
        <v>0</v>
      </c>
      <c r="H22" s="61">
        <f t="shared" si="1"/>
        <v>0</v>
      </c>
      <c r="I22" s="62">
        <f t="shared" si="2"/>
        <v>0</v>
      </c>
      <c r="J22" s="127">
        <f t="shared" si="3"/>
        <v>0</v>
      </c>
      <c r="K22" s="46"/>
    </row>
    <row r="23" spans="1:12" s="36" customFormat="1" ht="28.5" x14ac:dyDescent="0.45">
      <c r="A23" s="106">
        <v>45</v>
      </c>
      <c r="B23" s="57">
        <v>44879</v>
      </c>
      <c r="C23" s="58" t="s">
        <v>576</v>
      </c>
      <c r="D23" s="59" t="s">
        <v>0</v>
      </c>
      <c r="E23" s="60">
        <v>0</v>
      </c>
      <c r="F23" s="61">
        <v>45</v>
      </c>
      <c r="G23" s="61">
        <f t="shared" si="0"/>
        <v>0</v>
      </c>
      <c r="H23" s="61">
        <f t="shared" si="1"/>
        <v>0</v>
      </c>
      <c r="I23" s="62">
        <f t="shared" si="2"/>
        <v>0</v>
      </c>
      <c r="J23" s="127">
        <f t="shared" si="3"/>
        <v>0</v>
      </c>
      <c r="K23" s="46"/>
    </row>
    <row r="24" spans="1:12" s="36" customFormat="1" ht="28.5" x14ac:dyDescent="0.45">
      <c r="A24" s="106">
        <v>45</v>
      </c>
      <c r="B24" s="57">
        <v>44802</v>
      </c>
      <c r="C24" s="58" t="s">
        <v>576</v>
      </c>
      <c r="D24" s="59" t="s">
        <v>96</v>
      </c>
      <c r="E24" s="60">
        <v>0</v>
      </c>
      <c r="F24" s="61">
        <v>45</v>
      </c>
      <c r="G24" s="61">
        <f>0*F24</f>
        <v>0</v>
      </c>
      <c r="H24" s="61">
        <f>E24*F24*0</f>
        <v>0</v>
      </c>
      <c r="I24" s="62">
        <f t="shared" si="2"/>
        <v>0</v>
      </c>
      <c r="J24" s="127">
        <f t="shared" si="3"/>
        <v>0</v>
      </c>
      <c r="K24" s="46"/>
    </row>
    <row r="25" spans="1:12" s="36" customFormat="1" ht="28.5" x14ac:dyDescent="0.45">
      <c r="A25" s="106">
        <v>45</v>
      </c>
      <c r="B25" s="57">
        <v>44888</v>
      </c>
      <c r="C25" s="58" t="s">
        <v>576</v>
      </c>
      <c r="D25" s="59" t="s">
        <v>0</v>
      </c>
      <c r="E25" s="60">
        <v>0</v>
      </c>
      <c r="F25" s="61">
        <v>45</v>
      </c>
      <c r="G25" s="61">
        <f t="shared" si="0"/>
        <v>0</v>
      </c>
      <c r="H25" s="61">
        <f t="shared" ref="H25:H32" si="4">E25*F25*0</f>
        <v>0</v>
      </c>
      <c r="I25" s="62">
        <f t="shared" si="2"/>
        <v>0</v>
      </c>
      <c r="J25" s="127">
        <f t="shared" si="3"/>
        <v>0</v>
      </c>
      <c r="K25" s="46"/>
    </row>
    <row r="26" spans="1:12" s="40" customFormat="1" ht="28.5" x14ac:dyDescent="0.45">
      <c r="A26" s="111">
        <v>85</v>
      </c>
      <c r="B26" s="72">
        <v>44753</v>
      </c>
      <c r="C26" s="73" t="s">
        <v>154</v>
      </c>
      <c r="D26" s="74" t="s">
        <v>549</v>
      </c>
      <c r="E26" s="74">
        <v>0</v>
      </c>
      <c r="F26" s="75">
        <v>135</v>
      </c>
      <c r="G26" s="61">
        <f t="shared" si="0"/>
        <v>0</v>
      </c>
      <c r="H26" s="61">
        <f t="shared" si="4"/>
        <v>0</v>
      </c>
      <c r="I26" s="62">
        <f t="shared" si="2"/>
        <v>0</v>
      </c>
      <c r="J26" s="127">
        <f t="shared" si="3"/>
        <v>0</v>
      </c>
      <c r="K26" s="77"/>
    </row>
    <row r="27" spans="1:12" s="40" customFormat="1" ht="28.5" x14ac:dyDescent="0.45">
      <c r="A27" s="111">
        <v>400</v>
      </c>
      <c r="B27" s="72">
        <v>45033</v>
      </c>
      <c r="C27" s="73" t="s">
        <v>698</v>
      </c>
      <c r="D27" s="74" t="s">
        <v>549</v>
      </c>
      <c r="E27" s="74">
        <v>0</v>
      </c>
      <c r="F27" s="75">
        <v>135</v>
      </c>
      <c r="G27" s="61">
        <f t="shared" si="0"/>
        <v>0</v>
      </c>
      <c r="H27" s="61">
        <f t="shared" si="4"/>
        <v>0</v>
      </c>
      <c r="I27" s="62">
        <f t="shared" si="2"/>
        <v>0</v>
      </c>
      <c r="J27" s="127">
        <f t="shared" si="3"/>
        <v>0</v>
      </c>
      <c r="K27" s="77"/>
    </row>
    <row r="28" spans="1:12" s="40" customFormat="1" ht="28.5" x14ac:dyDescent="0.45">
      <c r="A28" s="111">
        <v>300</v>
      </c>
      <c r="B28" s="72">
        <v>45111</v>
      </c>
      <c r="C28" s="73" t="s">
        <v>698</v>
      </c>
      <c r="D28" s="74" t="s">
        <v>549</v>
      </c>
      <c r="E28" s="74">
        <v>0</v>
      </c>
      <c r="F28" s="75">
        <v>135</v>
      </c>
      <c r="G28" s="61">
        <f t="shared" si="0"/>
        <v>0</v>
      </c>
      <c r="H28" s="61">
        <f t="shared" si="4"/>
        <v>0</v>
      </c>
      <c r="I28" s="62">
        <f t="shared" si="2"/>
        <v>0</v>
      </c>
      <c r="J28" s="127">
        <f>H29+I28</f>
        <v>0</v>
      </c>
      <c r="K28" s="77"/>
      <c r="L28" s="40" t="s">
        <v>697</v>
      </c>
    </row>
    <row r="29" spans="1:12" s="40" customFormat="1" ht="28.5" x14ac:dyDescent="0.45">
      <c r="A29" s="111">
        <v>500</v>
      </c>
      <c r="B29" s="72">
        <v>45198</v>
      </c>
      <c r="C29" s="73" t="s">
        <v>698</v>
      </c>
      <c r="D29" s="74" t="s">
        <v>549</v>
      </c>
      <c r="E29" s="74">
        <v>0</v>
      </c>
      <c r="F29" s="75">
        <v>135</v>
      </c>
      <c r="G29" s="61">
        <f t="shared" si="0"/>
        <v>0</v>
      </c>
      <c r="H29" s="61">
        <f>E28*F28*0</f>
        <v>0</v>
      </c>
      <c r="I29" s="62">
        <f t="shared" si="2"/>
        <v>0</v>
      </c>
      <c r="J29" s="127">
        <f>H31+I29</f>
        <v>0</v>
      </c>
      <c r="K29" s="77"/>
    </row>
    <row r="30" spans="1:12" s="40" customFormat="1" ht="28.5" x14ac:dyDescent="0.45">
      <c r="A30" s="111">
        <v>1000</v>
      </c>
      <c r="B30" s="72">
        <v>45345</v>
      </c>
      <c r="C30" s="73" t="s">
        <v>698</v>
      </c>
      <c r="D30" s="74" t="s">
        <v>549</v>
      </c>
      <c r="E30" s="74">
        <v>790</v>
      </c>
      <c r="F30" s="75">
        <v>135</v>
      </c>
      <c r="G30" s="61">
        <f t="shared" si="0"/>
        <v>0</v>
      </c>
      <c r="H30" s="61">
        <f>E29*F29*0</f>
        <v>0</v>
      </c>
      <c r="I30" s="62">
        <f t="shared" si="2"/>
        <v>106650</v>
      </c>
      <c r="J30" s="127">
        <f>H32+I30</f>
        <v>106650</v>
      </c>
      <c r="K30" s="77"/>
    </row>
    <row r="31" spans="1:12" s="40" customFormat="1" ht="28.5" x14ac:dyDescent="0.45">
      <c r="A31" s="111">
        <v>20</v>
      </c>
      <c r="B31" s="72">
        <v>44897</v>
      </c>
      <c r="C31" s="73" t="s">
        <v>576</v>
      </c>
      <c r="D31" s="74" t="s">
        <v>0</v>
      </c>
      <c r="E31" s="74">
        <v>0</v>
      </c>
      <c r="F31" s="75">
        <v>45</v>
      </c>
      <c r="G31" s="61">
        <f t="shared" si="0"/>
        <v>0</v>
      </c>
      <c r="H31" s="61">
        <f t="shared" si="4"/>
        <v>0</v>
      </c>
      <c r="I31" s="62">
        <f t="shared" ref="I31:I39" si="5">E31*F31</f>
        <v>0</v>
      </c>
      <c r="J31" s="127">
        <f t="shared" ref="J31:J72" si="6">H32+I31</f>
        <v>0</v>
      </c>
      <c r="K31" s="77"/>
    </row>
    <row r="32" spans="1:12" s="40" customFormat="1" ht="28.5" x14ac:dyDescent="0.45">
      <c r="A32" s="111">
        <v>45</v>
      </c>
      <c r="B32" s="72">
        <v>44903</v>
      </c>
      <c r="C32" s="73" t="s">
        <v>576</v>
      </c>
      <c r="D32" s="74" t="s">
        <v>0</v>
      </c>
      <c r="E32" s="74">
        <v>0</v>
      </c>
      <c r="F32" s="75">
        <v>45</v>
      </c>
      <c r="G32" s="61">
        <f t="shared" si="0"/>
        <v>0</v>
      </c>
      <c r="H32" s="61">
        <f t="shared" si="4"/>
        <v>0</v>
      </c>
      <c r="I32" s="62">
        <f t="shared" si="5"/>
        <v>0</v>
      </c>
      <c r="J32" s="127">
        <f t="shared" si="6"/>
        <v>0</v>
      </c>
      <c r="K32" s="77"/>
    </row>
    <row r="33" spans="1:11" s="40" customFormat="1" ht="28.5" x14ac:dyDescent="0.45">
      <c r="A33" s="111">
        <v>50</v>
      </c>
      <c r="B33" s="72">
        <v>44895</v>
      </c>
      <c r="C33" s="73" t="s">
        <v>616</v>
      </c>
      <c r="D33" s="74" t="s">
        <v>549</v>
      </c>
      <c r="E33" s="74">
        <v>0</v>
      </c>
      <c r="F33" s="75">
        <v>0</v>
      </c>
      <c r="G33" s="61">
        <f t="shared" si="0"/>
        <v>0</v>
      </c>
      <c r="H33" s="61">
        <f>E33*F33*0</f>
        <v>0</v>
      </c>
      <c r="I33" s="62">
        <f t="shared" si="5"/>
        <v>0</v>
      </c>
      <c r="J33" s="127">
        <f t="shared" si="6"/>
        <v>0</v>
      </c>
      <c r="K33" s="77"/>
    </row>
    <row r="34" spans="1:11" s="40" customFormat="1" ht="28.5" x14ac:dyDescent="0.45">
      <c r="A34" s="111">
        <v>50</v>
      </c>
      <c r="B34" s="72">
        <v>44936</v>
      </c>
      <c r="C34" s="73" t="s">
        <v>654</v>
      </c>
      <c r="D34" s="74" t="s">
        <v>82</v>
      </c>
      <c r="E34" s="74">
        <v>0</v>
      </c>
      <c r="F34" s="75">
        <v>60</v>
      </c>
      <c r="G34" s="61">
        <f t="shared" si="0"/>
        <v>0</v>
      </c>
      <c r="H34" s="61">
        <f>E34*F34*0</f>
        <v>0</v>
      </c>
      <c r="I34" s="62">
        <f t="shared" si="5"/>
        <v>0</v>
      </c>
      <c r="J34" s="127">
        <f t="shared" si="6"/>
        <v>0</v>
      </c>
      <c r="K34" s="77"/>
    </row>
    <row r="35" spans="1:11" s="40" customFormat="1" ht="28.5" x14ac:dyDescent="0.45">
      <c r="A35" s="111">
        <v>55</v>
      </c>
      <c r="B35" s="72">
        <v>44918</v>
      </c>
      <c r="C35" s="73" t="s">
        <v>655</v>
      </c>
      <c r="D35" s="74" t="s">
        <v>0</v>
      </c>
      <c r="E35" s="101">
        <v>0</v>
      </c>
      <c r="F35" s="75">
        <v>60</v>
      </c>
      <c r="G35" s="61">
        <f t="shared" si="0"/>
        <v>0</v>
      </c>
      <c r="H35" s="61">
        <f>E35*F35*0</f>
        <v>0</v>
      </c>
      <c r="I35" s="62">
        <f t="shared" si="5"/>
        <v>0</v>
      </c>
      <c r="J35" s="127">
        <f t="shared" si="6"/>
        <v>0</v>
      </c>
      <c r="K35" s="77"/>
    </row>
    <row r="36" spans="1:11" s="40" customFormat="1" ht="28.5" x14ac:dyDescent="0.45">
      <c r="A36" s="111">
        <v>50</v>
      </c>
      <c r="B36" s="72">
        <v>44950</v>
      </c>
      <c r="C36" s="73" t="s">
        <v>655</v>
      </c>
      <c r="D36" s="74" t="s">
        <v>0</v>
      </c>
      <c r="E36" s="101">
        <v>0</v>
      </c>
      <c r="F36" s="75">
        <v>60</v>
      </c>
      <c r="G36" s="61">
        <f t="shared" si="0"/>
        <v>0</v>
      </c>
      <c r="H36" s="61">
        <f>E36*F36*0</f>
        <v>0</v>
      </c>
      <c r="I36" s="62">
        <f t="shared" si="5"/>
        <v>0</v>
      </c>
      <c r="J36" s="127">
        <f t="shared" si="6"/>
        <v>0</v>
      </c>
      <c r="K36" s="77"/>
    </row>
    <row r="37" spans="1:11" s="40" customFormat="1" ht="28.5" x14ac:dyDescent="0.45">
      <c r="A37" s="111">
        <v>50</v>
      </c>
      <c r="B37" s="72">
        <v>44960</v>
      </c>
      <c r="C37" s="73" t="s">
        <v>655</v>
      </c>
      <c r="D37" s="74" t="s">
        <v>0</v>
      </c>
      <c r="E37" s="101">
        <v>0</v>
      </c>
      <c r="F37" s="75">
        <v>60</v>
      </c>
      <c r="G37" s="61">
        <f t="shared" si="0"/>
        <v>0</v>
      </c>
      <c r="H37" s="61">
        <f>E37*F37*0</f>
        <v>0</v>
      </c>
      <c r="I37" s="62">
        <f t="shared" si="5"/>
        <v>0</v>
      </c>
      <c r="J37" s="127">
        <f t="shared" si="6"/>
        <v>0</v>
      </c>
      <c r="K37" s="77"/>
    </row>
    <row r="38" spans="1:11" s="40" customFormat="1" ht="28.5" x14ac:dyDescent="0.45">
      <c r="A38" s="111">
        <v>55</v>
      </c>
      <c r="B38" s="72">
        <v>44972</v>
      </c>
      <c r="C38" s="73" t="s">
        <v>655</v>
      </c>
      <c r="D38" s="74" t="s">
        <v>0</v>
      </c>
      <c r="E38" s="137">
        <v>0</v>
      </c>
      <c r="F38" s="75">
        <v>60</v>
      </c>
      <c r="G38" s="61">
        <f t="shared" si="0"/>
        <v>0</v>
      </c>
      <c r="H38" s="61">
        <f>E39*F38*0</f>
        <v>0</v>
      </c>
      <c r="I38" s="62">
        <f t="shared" si="5"/>
        <v>0</v>
      </c>
      <c r="J38" s="127">
        <f t="shared" si="6"/>
        <v>0</v>
      </c>
      <c r="K38" s="77"/>
    </row>
    <row r="39" spans="1:11" s="40" customFormat="1" ht="28.5" x14ac:dyDescent="0.45">
      <c r="A39" s="111">
        <v>25</v>
      </c>
      <c r="B39" s="72">
        <v>44979</v>
      </c>
      <c r="C39" s="73" t="s">
        <v>655</v>
      </c>
      <c r="D39" s="74" t="s">
        <v>0</v>
      </c>
      <c r="E39" s="101">
        <v>0</v>
      </c>
      <c r="F39" s="75">
        <v>60</v>
      </c>
      <c r="G39" s="61">
        <f t="shared" si="0"/>
        <v>0</v>
      </c>
      <c r="H39" s="61">
        <f>E40*F39*0</f>
        <v>0</v>
      </c>
      <c r="I39" s="62">
        <f t="shared" si="5"/>
        <v>0</v>
      </c>
      <c r="J39" s="127">
        <f t="shared" si="6"/>
        <v>0</v>
      </c>
      <c r="K39" s="77"/>
    </row>
    <row r="40" spans="1:11" s="40" customFormat="1" ht="28.5" x14ac:dyDescent="0.45">
      <c r="A40" s="111">
        <v>36</v>
      </c>
      <c r="B40" s="72">
        <v>44986</v>
      </c>
      <c r="C40" s="73" t="s">
        <v>655</v>
      </c>
      <c r="D40" s="74" t="s">
        <v>0</v>
      </c>
      <c r="E40" s="101">
        <v>0</v>
      </c>
      <c r="F40" s="75">
        <v>60</v>
      </c>
      <c r="G40" s="61">
        <f t="shared" si="0"/>
        <v>0</v>
      </c>
      <c r="H40" s="61">
        <f>E77*F40*0</f>
        <v>0</v>
      </c>
      <c r="I40" s="61">
        <f>E77*F39*0</f>
        <v>0</v>
      </c>
      <c r="J40" s="127">
        <f t="shared" si="6"/>
        <v>0</v>
      </c>
      <c r="K40" s="77"/>
    </row>
    <row r="41" spans="1:11" s="40" customFormat="1" ht="28.5" x14ac:dyDescent="0.45">
      <c r="A41" s="111">
        <v>37</v>
      </c>
      <c r="B41" s="72">
        <v>44993</v>
      </c>
      <c r="C41" s="73" t="s">
        <v>655</v>
      </c>
      <c r="D41" s="74" t="s">
        <v>0</v>
      </c>
      <c r="E41" s="101">
        <v>0</v>
      </c>
      <c r="F41" s="75">
        <v>60</v>
      </c>
      <c r="G41" s="61">
        <f t="shared" si="0"/>
        <v>0</v>
      </c>
      <c r="H41" s="61">
        <f>E78*F42*0</f>
        <v>0</v>
      </c>
      <c r="I41" s="61">
        <f>E78*F40*0</f>
        <v>0</v>
      </c>
      <c r="J41" s="127">
        <f t="shared" si="6"/>
        <v>0</v>
      </c>
      <c r="K41" s="77"/>
    </row>
    <row r="42" spans="1:11" s="143" customFormat="1" ht="28.5" x14ac:dyDescent="0.45">
      <c r="A42" s="138">
        <v>37</v>
      </c>
      <c r="B42" s="139">
        <v>45000</v>
      </c>
      <c r="C42" s="140" t="s">
        <v>655</v>
      </c>
      <c r="D42" s="60" t="s">
        <v>0</v>
      </c>
      <c r="E42" s="120">
        <v>0</v>
      </c>
      <c r="F42" s="141">
        <v>60</v>
      </c>
      <c r="G42" s="61">
        <f t="shared" si="0"/>
        <v>0</v>
      </c>
      <c r="H42" s="141">
        <f t="shared" ref="H42:H56" si="7">E14*F14*0</f>
        <v>0</v>
      </c>
      <c r="I42" s="141">
        <f t="shared" ref="I42:I82" si="8">E42*F42</f>
        <v>0</v>
      </c>
      <c r="J42" s="127">
        <f t="shared" si="6"/>
        <v>0</v>
      </c>
      <c r="K42" s="142"/>
    </row>
    <row r="43" spans="1:11" s="143" customFormat="1" ht="28.5" x14ac:dyDescent="0.45">
      <c r="A43" s="138">
        <v>35</v>
      </c>
      <c r="B43" s="139">
        <v>45007</v>
      </c>
      <c r="C43" s="140" t="s">
        <v>655</v>
      </c>
      <c r="D43" s="60" t="s">
        <v>0</v>
      </c>
      <c r="E43" s="120">
        <v>0</v>
      </c>
      <c r="F43" s="141">
        <v>60</v>
      </c>
      <c r="G43" s="61">
        <f t="shared" si="0"/>
        <v>0</v>
      </c>
      <c r="H43" s="141">
        <f t="shared" si="7"/>
        <v>0</v>
      </c>
      <c r="I43" s="141">
        <f t="shared" si="8"/>
        <v>0</v>
      </c>
      <c r="J43" s="127">
        <f t="shared" si="6"/>
        <v>0</v>
      </c>
      <c r="K43" s="142"/>
    </row>
    <row r="44" spans="1:11" s="143" customFormat="1" ht="28.5" x14ac:dyDescent="0.45">
      <c r="A44" s="138">
        <v>20</v>
      </c>
      <c r="B44" s="139">
        <v>45013</v>
      </c>
      <c r="C44" s="140" t="s">
        <v>655</v>
      </c>
      <c r="D44" s="60" t="s">
        <v>0</v>
      </c>
      <c r="E44" s="120">
        <v>0</v>
      </c>
      <c r="F44" s="141">
        <v>60</v>
      </c>
      <c r="G44" s="61">
        <f t="shared" si="0"/>
        <v>0</v>
      </c>
      <c r="H44" s="141">
        <f t="shared" si="7"/>
        <v>0</v>
      </c>
      <c r="I44" s="141">
        <f t="shared" si="8"/>
        <v>0</v>
      </c>
      <c r="J44" s="127">
        <f t="shared" si="6"/>
        <v>0</v>
      </c>
      <c r="K44" s="142"/>
    </row>
    <row r="45" spans="1:11" s="143" customFormat="1" ht="28.5" x14ac:dyDescent="0.45">
      <c r="A45" s="138">
        <v>30</v>
      </c>
      <c r="B45" s="139">
        <v>45036</v>
      </c>
      <c r="C45" s="140" t="s">
        <v>655</v>
      </c>
      <c r="D45" s="60" t="s">
        <v>0</v>
      </c>
      <c r="E45" s="120">
        <v>0</v>
      </c>
      <c r="F45" s="141">
        <v>60</v>
      </c>
      <c r="G45" s="61">
        <f t="shared" si="0"/>
        <v>0</v>
      </c>
      <c r="H45" s="141">
        <f t="shared" si="7"/>
        <v>0</v>
      </c>
      <c r="I45" s="141">
        <f t="shared" si="8"/>
        <v>0</v>
      </c>
      <c r="J45" s="127">
        <f t="shared" si="6"/>
        <v>0</v>
      </c>
      <c r="K45" s="142"/>
    </row>
    <row r="46" spans="1:11" s="143" customFormat="1" ht="28.5" x14ac:dyDescent="0.45">
      <c r="A46" s="138">
        <v>69</v>
      </c>
      <c r="B46" s="139">
        <v>45041</v>
      </c>
      <c r="C46" s="140" t="s">
        <v>655</v>
      </c>
      <c r="D46" s="60" t="s">
        <v>0</v>
      </c>
      <c r="E46" s="120">
        <v>0</v>
      </c>
      <c r="F46" s="141">
        <v>60</v>
      </c>
      <c r="G46" s="61">
        <f t="shared" si="0"/>
        <v>0</v>
      </c>
      <c r="H46" s="141">
        <f t="shared" si="7"/>
        <v>0</v>
      </c>
      <c r="I46" s="141">
        <f t="shared" si="8"/>
        <v>0</v>
      </c>
      <c r="J46" s="127">
        <f t="shared" si="6"/>
        <v>0</v>
      </c>
      <c r="K46" s="142"/>
    </row>
    <row r="47" spans="1:11" s="143" customFormat="1" ht="28.5" x14ac:dyDescent="0.45">
      <c r="A47" s="138">
        <v>65</v>
      </c>
      <c r="B47" s="139">
        <v>45054</v>
      </c>
      <c r="C47" s="140" t="s">
        <v>655</v>
      </c>
      <c r="D47" s="60" t="s">
        <v>0</v>
      </c>
      <c r="E47" s="120">
        <v>0</v>
      </c>
      <c r="F47" s="141">
        <v>60</v>
      </c>
      <c r="G47" s="61">
        <f t="shared" si="0"/>
        <v>0</v>
      </c>
      <c r="H47" s="141">
        <f t="shared" si="7"/>
        <v>0</v>
      </c>
      <c r="I47" s="141">
        <f t="shared" si="8"/>
        <v>0</v>
      </c>
      <c r="J47" s="127">
        <f t="shared" si="6"/>
        <v>0</v>
      </c>
      <c r="K47" s="142" t="s">
        <v>511</v>
      </c>
    </row>
    <row r="48" spans="1:11" s="143" customFormat="1" ht="28.5" x14ac:dyDescent="0.45">
      <c r="A48" s="138">
        <v>60</v>
      </c>
      <c r="B48" s="139">
        <v>45068</v>
      </c>
      <c r="C48" s="140" t="s">
        <v>655</v>
      </c>
      <c r="D48" s="60" t="s">
        <v>0</v>
      </c>
      <c r="E48" s="120">
        <v>0</v>
      </c>
      <c r="F48" s="141">
        <v>60</v>
      </c>
      <c r="G48" s="61">
        <f t="shared" si="0"/>
        <v>0</v>
      </c>
      <c r="H48" s="141">
        <f t="shared" si="7"/>
        <v>0</v>
      </c>
      <c r="I48" s="141">
        <f t="shared" si="8"/>
        <v>0</v>
      </c>
      <c r="J48" s="127">
        <f t="shared" si="6"/>
        <v>0</v>
      </c>
      <c r="K48" s="142"/>
    </row>
    <row r="49" spans="1:11" s="143" customFormat="1" ht="28.5" x14ac:dyDescent="0.45">
      <c r="A49" s="138">
        <v>77</v>
      </c>
      <c r="B49" s="139">
        <v>45079</v>
      </c>
      <c r="C49" s="140" t="s">
        <v>655</v>
      </c>
      <c r="D49" s="60" t="s">
        <v>0</v>
      </c>
      <c r="E49" s="120">
        <v>0</v>
      </c>
      <c r="F49" s="141">
        <v>60</v>
      </c>
      <c r="G49" s="61">
        <f t="shared" si="0"/>
        <v>0</v>
      </c>
      <c r="H49" s="141">
        <f t="shared" si="7"/>
        <v>0</v>
      </c>
      <c r="I49" s="141">
        <f t="shared" si="8"/>
        <v>0</v>
      </c>
      <c r="J49" s="127">
        <f t="shared" si="6"/>
        <v>0</v>
      </c>
      <c r="K49" s="142"/>
    </row>
    <row r="50" spans="1:11" s="143" customFormat="1" ht="28.5" x14ac:dyDescent="0.45">
      <c r="A50" s="138">
        <v>87</v>
      </c>
      <c r="B50" s="139">
        <v>45098</v>
      </c>
      <c r="C50" s="140" t="s">
        <v>655</v>
      </c>
      <c r="D50" s="60" t="s">
        <v>0</v>
      </c>
      <c r="E50" s="120">
        <v>0</v>
      </c>
      <c r="F50" s="141">
        <v>60</v>
      </c>
      <c r="G50" s="61">
        <f t="shared" si="0"/>
        <v>0</v>
      </c>
      <c r="H50" s="141">
        <f t="shared" si="7"/>
        <v>0</v>
      </c>
      <c r="I50" s="141">
        <f t="shared" si="8"/>
        <v>0</v>
      </c>
      <c r="J50" s="127">
        <f t="shared" si="6"/>
        <v>0</v>
      </c>
      <c r="K50" s="142"/>
    </row>
    <row r="51" spans="1:11" s="143" customFormat="1" ht="28.5" x14ac:dyDescent="0.45">
      <c r="A51" s="138">
        <v>66</v>
      </c>
      <c r="B51" s="139">
        <v>45111</v>
      </c>
      <c r="C51" s="140" t="s">
        <v>655</v>
      </c>
      <c r="D51" s="60" t="s">
        <v>0</v>
      </c>
      <c r="E51" s="120">
        <v>0</v>
      </c>
      <c r="F51" s="141">
        <v>60</v>
      </c>
      <c r="G51" s="61">
        <f t="shared" si="0"/>
        <v>0</v>
      </c>
      <c r="H51" s="141">
        <f t="shared" si="7"/>
        <v>0</v>
      </c>
      <c r="I51" s="141">
        <f t="shared" si="8"/>
        <v>0</v>
      </c>
      <c r="J51" s="127">
        <f t="shared" si="6"/>
        <v>0</v>
      </c>
      <c r="K51" s="142"/>
    </row>
    <row r="52" spans="1:11" s="143" customFormat="1" ht="28.5" x14ac:dyDescent="0.45">
      <c r="A52" s="138">
        <v>74</v>
      </c>
      <c r="B52" s="139">
        <v>45124</v>
      </c>
      <c r="C52" s="140" t="s">
        <v>655</v>
      </c>
      <c r="D52" s="60" t="s">
        <v>0</v>
      </c>
      <c r="E52" s="120">
        <v>0</v>
      </c>
      <c r="F52" s="141">
        <v>60</v>
      </c>
      <c r="G52" s="61">
        <f t="shared" si="0"/>
        <v>0</v>
      </c>
      <c r="H52" s="141">
        <f t="shared" si="7"/>
        <v>0</v>
      </c>
      <c r="I52" s="141">
        <f t="shared" si="8"/>
        <v>0</v>
      </c>
      <c r="J52" s="127">
        <f>H53+I52</f>
        <v>0</v>
      </c>
      <c r="K52" s="142"/>
    </row>
    <row r="53" spans="1:11" s="143" customFormat="1" ht="28.5" x14ac:dyDescent="0.45">
      <c r="A53" s="138">
        <v>44</v>
      </c>
      <c r="B53" s="139">
        <v>45132</v>
      </c>
      <c r="C53" s="140" t="s">
        <v>655</v>
      </c>
      <c r="D53" s="60" t="s">
        <v>0</v>
      </c>
      <c r="E53" s="120">
        <v>0</v>
      </c>
      <c r="F53" s="141">
        <v>60</v>
      </c>
      <c r="G53" s="61">
        <f t="shared" si="0"/>
        <v>0</v>
      </c>
      <c r="H53" s="141">
        <f t="shared" si="7"/>
        <v>0</v>
      </c>
      <c r="I53" s="141">
        <f t="shared" si="8"/>
        <v>0</v>
      </c>
      <c r="J53" s="127">
        <f t="shared" si="6"/>
        <v>0</v>
      </c>
      <c r="K53" s="142"/>
    </row>
    <row r="54" spans="1:11" s="143" customFormat="1" ht="28.5" x14ac:dyDescent="0.45">
      <c r="A54" s="138">
        <v>73</v>
      </c>
      <c r="B54" s="139">
        <v>45142</v>
      </c>
      <c r="C54" s="140" t="s">
        <v>655</v>
      </c>
      <c r="D54" s="60" t="s">
        <v>0</v>
      </c>
      <c r="E54" s="120">
        <v>0</v>
      </c>
      <c r="F54" s="141">
        <v>60</v>
      </c>
      <c r="G54" s="61">
        <f t="shared" si="0"/>
        <v>0</v>
      </c>
      <c r="H54" s="141">
        <f t="shared" si="7"/>
        <v>0</v>
      </c>
      <c r="I54" s="141">
        <f t="shared" si="8"/>
        <v>0</v>
      </c>
      <c r="J54" s="127">
        <f t="shared" si="6"/>
        <v>0</v>
      </c>
      <c r="K54" s="142"/>
    </row>
    <row r="55" spans="1:11" s="143" customFormat="1" ht="28.5" x14ac:dyDescent="0.45">
      <c r="A55" s="138">
        <v>87</v>
      </c>
      <c r="B55" s="139">
        <v>45159</v>
      </c>
      <c r="C55" s="140" t="s">
        <v>655</v>
      </c>
      <c r="D55" s="60" t="s">
        <v>0</v>
      </c>
      <c r="E55" s="120">
        <v>0</v>
      </c>
      <c r="F55" s="141">
        <v>60</v>
      </c>
      <c r="G55" s="61">
        <f t="shared" si="0"/>
        <v>0</v>
      </c>
      <c r="H55" s="141">
        <f t="shared" si="7"/>
        <v>0</v>
      </c>
      <c r="I55" s="141">
        <f t="shared" si="8"/>
        <v>0</v>
      </c>
      <c r="J55" s="127">
        <f t="shared" si="6"/>
        <v>0</v>
      </c>
      <c r="K55" s="142"/>
    </row>
    <row r="56" spans="1:11" s="143" customFormat="1" ht="28.5" x14ac:dyDescent="0.45">
      <c r="A56" s="138">
        <v>46</v>
      </c>
      <c r="B56" s="139">
        <v>45176</v>
      </c>
      <c r="C56" s="140" t="s">
        <v>655</v>
      </c>
      <c r="D56" s="60" t="s">
        <v>0</v>
      </c>
      <c r="E56" s="120">
        <v>0</v>
      </c>
      <c r="F56" s="141">
        <v>60</v>
      </c>
      <c r="G56" s="61">
        <f t="shared" si="0"/>
        <v>0</v>
      </c>
      <c r="H56" s="141">
        <f t="shared" si="7"/>
        <v>0</v>
      </c>
      <c r="I56" s="141">
        <f t="shared" si="8"/>
        <v>0</v>
      </c>
      <c r="J56" s="127">
        <f t="shared" si="6"/>
        <v>0</v>
      </c>
      <c r="K56" s="142"/>
    </row>
    <row r="57" spans="1:11" s="143" customFormat="1" ht="28.5" x14ac:dyDescent="0.45">
      <c r="A57" s="138">
        <v>82</v>
      </c>
      <c r="B57" s="139">
        <v>45182</v>
      </c>
      <c r="C57" s="140" t="s">
        <v>655</v>
      </c>
      <c r="D57" s="60" t="s">
        <v>0</v>
      </c>
      <c r="E57" s="120">
        <v>0</v>
      </c>
      <c r="F57" s="141">
        <v>60</v>
      </c>
      <c r="G57" s="61">
        <f t="shared" si="0"/>
        <v>0</v>
      </c>
      <c r="H57" s="141">
        <f t="shared" ref="H57:H63" si="9">E31*F31*0</f>
        <v>0</v>
      </c>
      <c r="I57" s="141">
        <f t="shared" si="8"/>
        <v>0</v>
      </c>
      <c r="J57" s="127">
        <f t="shared" si="6"/>
        <v>0</v>
      </c>
      <c r="K57" s="142"/>
    </row>
    <row r="58" spans="1:11" s="143" customFormat="1" ht="28.5" x14ac:dyDescent="0.45">
      <c r="A58" s="138">
        <v>46</v>
      </c>
      <c r="B58" s="139">
        <v>45197</v>
      </c>
      <c r="C58" s="140" t="s">
        <v>655</v>
      </c>
      <c r="D58" s="60" t="s">
        <v>0</v>
      </c>
      <c r="E58" s="120">
        <v>0</v>
      </c>
      <c r="F58" s="141">
        <v>60</v>
      </c>
      <c r="G58" s="61">
        <f t="shared" si="0"/>
        <v>0</v>
      </c>
      <c r="H58" s="141">
        <f t="shared" si="9"/>
        <v>0</v>
      </c>
      <c r="I58" s="141">
        <f t="shared" si="8"/>
        <v>0</v>
      </c>
      <c r="J58" s="127">
        <f t="shared" si="6"/>
        <v>0</v>
      </c>
      <c r="K58" s="142"/>
    </row>
    <row r="59" spans="1:11" s="143" customFormat="1" ht="28.5" x14ac:dyDescent="0.45">
      <c r="A59" s="138">
        <v>23</v>
      </c>
      <c r="B59" s="139">
        <v>45202</v>
      </c>
      <c r="C59" s="140" t="s">
        <v>655</v>
      </c>
      <c r="D59" s="60" t="s">
        <v>0</v>
      </c>
      <c r="E59" s="120">
        <v>0</v>
      </c>
      <c r="F59" s="141">
        <v>60</v>
      </c>
      <c r="G59" s="61">
        <f t="shared" si="0"/>
        <v>0</v>
      </c>
      <c r="H59" s="141">
        <f t="shared" si="9"/>
        <v>0</v>
      </c>
      <c r="I59" s="141">
        <f t="shared" si="8"/>
        <v>0</v>
      </c>
      <c r="J59" s="127">
        <f t="shared" si="6"/>
        <v>0</v>
      </c>
      <c r="K59" s="142"/>
    </row>
    <row r="60" spans="1:11" s="143" customFormat="1" ht="28.5" x14ac:dyDescent="0.45">
      <c r="A60" s="138">
        <v>42</v>
      </c>
      <c r="B60" s="139">
        <v>45202</v>
      </c>
      <c r="C60" s="140" t="s">
        <v>655</v>
      </c>
      <c r="D60" s="60" t="s">
        <v>0</v>
      </c>
      <c r="E60" s="120">
        <v>0</v>
      </c>
      <c r="F60" s="141">
        <v>60</v>
      </c>
      <c r="G60" s="61">
        <f t="shared" si="0"/>
        <v>0</v>
      </c>
      <c r="H60" s="141">
        <f t="shared" si="9"/>
        <v>0</v>
      </c>
      <c r="I60" s="141">
        <f t="shared" si="8"/>
        <v>0</v>
      </c>
      <c r="J60" s="127">
        <f t="shared" si="6"/>
        <v>0</v>
      </c>
      <c r="K60" s="142"/>
    </row>
    <row r="61" spans="1:11" s="143" customFormat="1" ht="28.5" x14ac:dyDescent="0.45">
      <c r="A61" s="138">
        <v>75</v>
      </c>
      <c r="B61" s="139">
        <v>45215</v>
      </c>
      <c r="C61" s="140" t="s">
        <v>655</v>
      </c>
      <c r="D61" s="60" t="s">
        <v>0</v>
      </c>
      <c r="E61" s="120">
        <v>0</v>
      </c>
      <c r="F61" s="141">
        <v>60</v>
      </c>
      <c r="G61" s="61">
        <f t="shared" si="0"/>
        <v>0</v>
      </c>
      <c r="H61" s="141">
        <f t="shared" si="9"/>
        <v>0</v>
      </c>
      <c r="I61" s="141">
        <f t="shared" si="8"/>
        <v>0</v>
      </c>
      <c r="J61" s="127">
        <f t="shared" si="6"/>
        <v>0</v>
      </c>
      <c r="K61" s="142"/>
    </row>
    <row r="62" spans="1:11" s="143" customFormat="1" ht="28.5" x14ac:dyDescent="0.45">
      <c r="A62" s="138">
        <v>99</v>
      </c>
      <c r="B62" s="139">
        <v>45230</v>
      </c>
      <c r="C62" s="140" t="s">
        <v>655</v>
      </c>
      <c r="D62" s="60" t="s">
        <v>0</v>
      </c>
      <c r="E62" s="120">
        <v>0</v>
      </c>
      <c r="F62" s="141">
        <v>60</v>
      </c>
      <c r="G62" s="141">
        <f>H62*F62</f>
        <v>0</v>
      </c>
      <c r="H62" s="141">
        <f t="shared" si="9"/>
        <v>0</v>
      </c>
      <c r="I62" s="141">
        <f t="shared" si="8"/>
        <v>0</v>
      </c>
      <c r="J62" s="127">
        <f t="shared" si="6"/>
        <v>0</v>
      </c>
      <c r="K62" s="142"/>
    </row>
    <row r="63" spans="1:11" s="143" customFormat="1" ht="28.5" x14ac:dyDescent="0.45">
      <c r="A63" s="138">
        <v>69</v>
      </c>
      <c r="B63" s="139">
        <v>45258</v>
      </c>
      <c r="C63" s="140" t="s">
        <v>655</v>
      </c>
      <c r="D63" s="60" t="s">
        <v>0</v>
      </c>
      <c r="E63" s="120">
        <v>0</v>
      </c>
      <c r="F63" s="141">
        <v>60</v>
      </c>
      <c r="G63" s="141">
        <f>H63*F63</f>
        <v>0</v>
      </c>
      <c r="H63" s="141">
        <f t="shared" si="9"/>
        <v>0</v>
      </c>
      <c r="I63" s="141">
        <f t="shared" si="8"/>
        <v>0</v>
      </c>
      <c r="J63" s="127">
        <f t="shared" si="6"/>
        <v>0</v>
      </c>
      <c r="K63" s="142"/>
    </row>
    <row r="64" spans="1:11" s="143" customFormat="1" ht="28.5" x14ac:dyDescent="0.45">
      <c r="A64" s="138">
        <v>106</v>
      </c>
      <c r="B64" s="139">
        <v>45274</v>
      </c>
      <c r="C64" s="140" t="s">
        <v>655</v>
      </c>
      <c r="D64" s="60" t="s">
        <v>0</v>
      </c>
      <c r="E64" s="120">
        <v>0</v>
      </c>
      <c r="F64" s="141">
        <v>60</v>
      </c>
      <c r="G64" s="141">
        <v>0</v>
      </c>
      <c r="H64" s="141">
        <v>0</v>
      </c>
      <c r="I64" s="141">
        <f t="shared" si="8"/>
        <v>0</v>
      </c>
      <c r="J64" s="127">
        <f t="shared" si="6"/>
        <v>0</v>
      </c>
      <c r="K64" s="142"/>
    </row>
    <row r="65" spans="1:12" s="143" customFormat="1" ht="28.5" x14ac:dyDescent="0.45">
      <c r="A65" s="138">
        <v>39</v>
      </c>
      <c r="B65" s="139">
        <v>45240</v>
      </c>
      <c r="C65" s="140" t="s">
        <v>655</v>
      </c>
      <c r="D65" s="60" t="s">
        <v>0</v>
      </c>
      <c r="E65" s="120">
        <v>0</v>
      </c>
      <c r="F65" s="141">
        <v>60</v>
      </c>
      <c r="G65" s="141">
        <f>H65*F65</f>
        <v>0</v>
      </c>
      <c r="H65" s="141">
        <f>E37*F37*0</f>
        <v>0</v>
      </c>
      <c r="I65" s="141">
        <f t="shared" si="8"/>
        <v>0</v>
      </c>
      <c r="J65" s="127">
        <f t="shared" si="6"/>
        <v>0</v>
      </c>
      <c r="K65" s="142"/>
    </row>
    <row r="66" spans="1:12" s="143" customFormat="1" ht="28.5" x14ac:dyDescent="0.45">
      <c r="A66" s="138">
        <v>60</v>
      </c>
      <c r="B66" s="139">
        <v>45302</v>
      </c>
      <c r="C66" s="140" t="s">
        <v>655</v>
      </c>
      <c r="D66" s="60" t="s">
        <v>0</v>
      </c>
      <c r="E66" s="120">
        <v>0</v>
      </c>
      <c r="F66" s="141">
        <v>60</v>
      </c>
      <c r="G66" s="141">
        <v>0</v>
      </c>
      <c r="H66" s="141">
        <v>0</v>
      </c>
      <c r="I66" s="141">
        <f t="shared" si="8"/>
        <v>0</v>
      </c>
      <c r="J66" s="127">
        <f t="shared" si="6"/>
        <v>0</v>
      </c>
      <c r="K66" s="142"/>
    </row>
    <row r="67" spans="1:12" s="143" customFormat="1" ht="28.5" x14ac:dyDescent="0.45">
      <c r="A67" s="138">
        <v>60</v>
      </c>
      <c r="B67" s="139">
        <v>45315</v>
      </c>
      <c r="C67" s="140" t="s">
        <v>655</v>
      </c>
      <c r="D67" s="60" t="s">
        <v>0</v>
      </c>
      <c r="E67" s="120">
        <v>0</v>
      </c>
      <c r="F67" s="141">
        <v>60</v>
      </c>
      <c r="G67" s="141">
        <v>0</v>
      </c>
      <c r="H67" s="141">
        <v>0</v>
      </c>
      <c r="I67" s="141">
        <f t="shared" si="8"/>
        <v>0</v>
      </c>
      <c r="J67" s="127">
        <f t="shared" si="6"/>
        <v>0</v>
      </c>
      <c r="K67" s="142"/>
    </row>
    <row r="68" spans="1:12" s="143" customFormat="1" ht="28.5" x14ac:dyDescent="0.45">
      <c r="A68" s="138">
        <v>84</v>
      </c>
      <c r="B68" s="139">
        <v>45330</v>
      </c>
      <c r="C68" s="140" t="s">
        <v>655</v>
      </c>
      <c r="D68" s="60" t="s">
        <v>0</v>
      </c>
      <c r="E68" s="120">
        <v>0</v>
      </c>
      <c r="F68" s="141">
        <v>60</v>
      </c>
      <c r="G68" s="141">
        <v>0</v>
      </c>
      <c r="H68" s="141">
        <v>0</v>
      </c>
      <c r="I68" s="141">
        <f t="shared" si="8"/>
        <v>0</v>
      </c>
      <c r="J68" s="127">
        <f t="shared" si="6"/>
        <v>0</v>
      </c>
      <c r="K68" s="142"/>
    </row>
    <row r="69" spans="1:12" s="143" customFormat="1" ht="28.5" x14ac:dyDescent="0.45">
      <c r="A69" s="138">
        <v>5</v>
      </c>
      <c r="B69" s="139">
        <v>45351</v>
      </c>
      <c r="C69" s="140" t="s">
        <v>655</v>
      </c>
      <c r="D69" s="60" t="s">
        <v>0</v>
      </c>
      <c r="E69" s="120">
        <v>0</v>
      </c>
      <c r="F69" s="141">
        <v>60</v>
      </c>
      <c r="G69" s="141">
        <v>0</v>
      </c>
      <c r="H69" s="141">
        <v>0</v>
      </c>
      <c r="I69" s="141">
        <f t="shared" si="8"/>
        <v>0</v>
      </c>
      <c r="J69" s="127">
        <f t="shared" si="6"/>
        <v>0</v>
      </c>
      <c r="K69" s="142"/>
    </row>
    <row r="70" spans="1:12" s="143" customFormat="1" ht="28.5" x14ac:dyDescent="0.45">
      <c r="A70" s="138">
        <v>105</v>
      </c>
      <c r="B70" s="139">
        <v>45373</v>
      </c>
      <c r="C70" s="140" t="s">
        <v>655</v>
      </c>
      <c r="D70" s="60" t="s">
        <v>0</v>
      </c>
      <c r="E70" s="120">
        <v>0</v>
      </c>
      <c r="F70" s="141">
        <v>60</v>
      </c>
      <c r="G70" s="141">
        <v>0</v>
      </c>
      <c r="H70" s="141">
        <v>0</v>
      </c>
      <c r="I70" s="141">
        <f t="shared" si="8"/>
        <v>0</v>
      </c>
      <c r="J70" s="127">
        <f t="shared" si="6"/>
        <v>0</v>
      </c>
      <c r="K70" s="142"/>
    </row>
    <row r="71" spans="1:12" s="143" customFormat="1" ht="28.5" x14ac:dyDescent="0.45">
      <c r="A71" s="138">
        <v>77</v>
      </c>
      <c r="B71" s="139">
        <v>45399</v>
      </c>
      <c r="C71" s="140" t="s">
        <v>655</v>
      </c>
      <c r="D71" s="60" t="s">
        <v>0</v>
      </c>
      <c r="E71" s="120">
        <v>0</v>
      </c>
      <c r="F71" s="141">
        <v>60</v>
      </c>
      <c r="G71" s="141">
        <v>0</v>
      </c>
      <c r="H71" s="141">
        <v>0</v>
      </c>
      <c r="I71" s="141">
        <f t="shared" si="8"/>
        <v>0</v>
      </c>
      <c r="J71" s="127">
        <f t="shared" si="6"/>
        <v>0</v>
      </c>
      <c r="K71" s="142"/>
    </row>
    <row r="72" spans="1:12" s="143" customFormat="1" ht="28.5" x14ac:dyDescent="0.45">
      <c r="A72" s="138">
        <v>89</v>
      </c>
      <c r="B72" s="139">
        <v>45419</v>
      </c>
      <c r="C72" s="140" t="s">
        <v>655</v>
      </c>
      <c r="D72" s="60" t="s">
        <v>0</v>
      </c>
      <c r="E72" s="120">
        <v>0</v>
      </c>
      <c r="F72" s="141">
        <v>60</v>
      </c>
      <c r="G72" s="141">
        <v>0</v>
      </c>
      <c r="H72" s="141">
        <v>0</v>
      </c>
      <c r="I72" s="141">
        <f t="shared" si="8"/>
        <v>0</v>
      </c>
      <c r="J72" s="127">
        <f t="shared" si="6"/>
        <v>0</v>
      </c>
      <c r="K72" s="142"/>
    </row>
    <row r="73" spans="1:12" s="143" customFormat="1" ht="28.5" x14ac:dyDescent="0.45">
      <c r="A73" s="138">
        <v>79</v>
      </c>
      <c r="B73" s="139">
        <v>45435</v>
      </c>
      <c r="C73" s="140" t="s">
        <v>908</v>
      </c>
      <c r="D73" s="60" t="s">
        <v>0</v>
      </c>
      <c r="E73" s="120">
        <v>0</v>
      </c>
      <c r="F73" s="141">
        <v>60</v>
      </c>
      <c r="G73" s="141">
        <v>0</v>
      </c>
      <c r="H73" s="141">
        <v>0</v>
      </c>
      <c r="I73" s="141">
        <f t="shared" si="8"/>
        <v>0</v>
      </c>
      <c r="J73" s="127">
        <f>H76+I73</f>
        <v>0</v>
      </c>
      <c r="K73" s="142"/>
    </row>
    <row r="74" spans="1:12" s="143" customFormat="1" ht="28.5" x14ac:dyDescent="0.45">
      <c r="A74" s="138">
        <v>81</v>
      </c>
      <c r="B74" s="139">
        <v>45454</v>
      </c>
      <c r="C74" s="140" t="s">
        <v>908</v>
      </c>
      <c r="D74" s="60" t="s">
        <v>0</v>
      </c>
      <c r="E74" s="120">
        <v>0</v>
      </c>
      <c r="F74" s="141">
        <v>60</v>
      </c>
      <c r="G74" s="141">
        <v>0</v>
      </c>
      <c r="H74" s="141">
        <v>0</v>
      </c>
      <c r="I74" s="141">
        <f t="shared" si="8"/>
        <v>0</v>
      </c>
      <c r="J74" s="127">
        <f>H77+I74</f>
        <v>0</v>
      </c>
      <c r="K74" s="142"/>
    </row>
    <row r="75" spans="1:12" s="143" customFormat="1" ht="28.5" x14ac:dyDescent="0.45">
      <c r="A75" s="138">
        <v>60</v>
      </c>
      <c r="B75" s="139">
        <v>45463</v>
      </c>
      <c r="C75" s="140" t="s">
        <v>908</v>
      </c>
      <c r="D75" s="60" t="s">
        <v>0</v>
      </c>
      <c r="E75" s="120">
        <v>28</v>
      </c>
      <c r="F75" s="141">
        <v>60</v>
      </c>
      <c r="G75" s="141">
        <v>0</v>
      </c>
      <c r="H75" s="141">
        <v>0</v>
      </c>
      <c r="I75" s="141">
        <f t="shared" si="8"/>
        <v>1680</v>
      </c>
      <c r="J75" s="127">
        <f>H78+I75</f>
        <v>1680</v>
      </c>
      <c r="K75" s="142"/>
    </row>
    <row r="76" spans="1:12" s="143" customFormat="1" ht="28.5" x14ac:dyDescent="0.45">
      <c r="A76" s="138">
        <v>20</v>
      </c>
      <c r="B76" s="139">
        <v>45360</v>
      </c>
      <c r="C76" s="140" t="s">
        <v>825</v>
      </c>
      <c r="D76" s="60" t="s">
        <v>0</v>
      </c>
      <c r="E76" s="120">
        <v>0</v>
      </c>
      <c r="F76" s="141">
        <v>0</v>
      </c>
      <c r="G76" s="141"/>
      <c r="H76" s="141"/>
      <c r="I76" s="141">
        <f t="shared" si="8"/>
        <v>0</v>
      </c>
      <c r="J76" s="127"/>
      <c r="K76" s="142"/>
    </row>
    <row r="77" spans="1:12" ht="28.5" x14ac:dyDescent="0.45">
      <c r="A77" s="138">
        <v>0</v>
      </c>
      <c r="B77" s="57">
        <v>44197</v>
      </c>
      <c r="C77" s="58" t="s">
        <v>371</v>
      </c>
      <c r="D77" s="59" t="s">
        <v>0</v>
      </c>
      <c r="E77" s="60">
        <v>0</v>
      </c>
      <c r="F77" s="75">
        <v>0</v>
      </c>
      <c r="G77" s="61">
        <f>0*F77</f>
        <v>0</v>
      </c>
      <c r="H77" s="61">
        <f>E77*F77*0</f>
        <v>0</v>
      </c>
      <c r="I77" s="141">
        <f t="shared" si="8"/>
        <v>0</v>
      </c>
      <c r="J77" s="127">
        <f>H78+I77</f>
        <v>0</v>
      </c>
      <c r="L77" s="121"/>
    </row>
    <row r="78" spans="1:12" s="40" customFormat="1" ht="28.5" x14ac:dyDescent="0.45">
      <c r="A78" s="106">
        <v>0</v>
      </c>
      <c r="B78" s="72">
        <v>44756</v>
      </c>
      <c r="C78" s="73" t="s">
        <v>551</v>
      </c>
      <c r="D78" s="74" t="s">
        <v>0</v>
      </c>
      <c r="E78" s="74">
        <v>0</v>
      </c>
      <c r="F78" s="75">
        <v>10</v>
      </c>
      <c r="G78" s="75">
        <f t="shared" ref="G78:G84" si="10">0.18*F78</f>
        <v>1.7999999999999998</v>
      </c>
      <c r="H78" s="75">
        <f t="shared" ref="H78:H84" si="11">E78*F78*0.18</f>
        <v>0</v>
      </c>
      <c r="I78" s="141">
        <f t="shared" si="8"/>
        <v>0</v>
      </c>
      <c r="J78" s="127">
        <f>H78+I78</f>
        <v>0</v>
      </c>
      <c r="L78" s="122"/>
    </row>
    <row r="79" spans="1:12" s="40" customFormat="1" ht="22.5" customHeight="1" x14ac:dyDescent="0.45">
      <c r="A79" s="111">
        <v>116</v>
      </c>
      <c r="B79" s="72">
        <v>44917</v>
      </c>
      <c r="C79" s="104" t="s">
        <v>639</v>
      </c>
      <c r="D79" s="74" t="s">
        <v>0</v>
      </c>
      <c r="E79" s="74">
        <v>0</v>
      </c>
      <c r="F79" s="75">
        <v>104</v>
      </c>
      <c r="G79" s="75">
        <f t="shared" si="10"/>
        <v>18.72</v>
      </c>
      <c r="H79" s="75">
        <f t="shared" si="11"/>
        <v>0</v>
      </c>
      <c r="I79" s="141">
        <f t="shared" si="8"/>
        <v>0</v>
      </c>
      <c r="J79" s="127">
        <f>H79+I79</f>
        <v>0</v>
      </c>
      <c r="L79" s="122"/>
    </row>
    <row r="80" spans="1:12" s="40" customFormat="1" ht="22.5" customHeight="1" x14ac:dyDescent="0.45">
      <c r="A80" s="111">
        <v>100</v>
      </c>
      <c r="B80" s="72">
        <v>45226</v>
      </c>
      <c r="C80" s="104" t="s">
        <v>639</v>
      </c>
      <c r="D80" s="74" t="s">
        <v>0</v>
      </c>
      <c r="E80" s="74">
        <v>0</v>
      </c>
      <c r="F80" s="75">
        <v>95</v>
      </c>
      <c r="G80" s="75">
        <f t="shared" si="10"/>
        <v>17.099999999999998</v>
      </c>
      <c r="H80" s="75">
        <f t="shared" si="11"/>
        <v>0</v>
      </c>
      <c r="I80" s="141">
        <f t="shared" si="8"/>
        <v>0</v>
      </c>
      <c r="J80" s="127">
        <f>H80+I80</f>
        <v>0</v>
      </c>
      <c r="L80" s="122"/>
    </row>
    <row r="81" spans="1:12" s="40" customFormat="1" ht="22.5" customHeight="1" x14ac:dyDescent="0.45">
      <c r="A81" s="111">
        <v>200</v>
      </c>
      <c r="B81" s="72">
        <v>45401</v>
      </c>
      <c r="C81" s="104" t="s">
        <v>639</v>
      </c>
      <c r="D81" s="74" t="s">
        <v>0</v>
      </c>
      <c r="E81" s="74">
        <v>175</v>
      </c>
      <c r="F81" s="75">
        <v>110</v>
      </c>
      <c r="G81" s="75">
        <f t="shared" si="10"/>
        <v>19.8</v>
      </c>
      <c r="H81" s="75">
        <f t="shared" si="11"/>
        <v>3465</v>
      </c>
      <c r="I81" s="141">
        <f t="shared" si="8"/>
        <v>19250</v>
      </c>
      <c r="J81" s="127">
        <f>H81+I81</f>
        <v>22715</v>
      </c>
      <c r="L81" s="122"/>
    </row>
    <row r="82" spans="1:12" s="40" customFormat="1" ht="28.5" x14ac:dyDescent="0.45">
      <c r="A82" s="111">
        <v>170</v>
      </c>
      <c r="B82" s="72">
        <v>44756</v>
      </c>
      <c r="C82" s="73" t="s">
        <v>552</v>
      </c>
      <c r="D82" s="74" t="s">
        <v>0</v>
      </c>
      <c r="E82" s="74">
        <v>0</v>
      </c>
      <c r="F82" s="75">
        <v>383.88</v>
      </c>
      <c r="G82" s="75">
        <f t="shared" si="10"/>
        <v>69.098399999999998</v>
      </c>
      <c r="H82" s="75">
        <f t="shared" si="11"/>
        <v>0</v>
      </c>
      <c r="I82" s="141">
        <f t="shared" si="8"/>
        <v>0</v>
      </c>
      <c r="J82" s="127">
        <f>E82+H82+I82</f>
        <v>0</v>
      </c>
      <c r="L82" s="122"/>
    </row>
    <row r="83" spans="1:12" s="40" customFormat="1" ht="28.5" x14ac:dyDescent="0.45">
      <c r="A83" s="111">
        <v>24</v>
      </c>
      <c r="B83" s="72">
        <v>44917</v>
      </c>
      <c r="C83" s="73" t="s">
        <v>640</v>
      </c>
      <c r="D83" s="74" t="s">
        <v>0</v>
      </c>
      <c r="E83" s="74">
        <v>48</v>
      </c>
      <c r="F83" s="75">
        <v>445</v>
      </c>
      <c r="G83" s="75">
        <f t="shared" si="10"/>
        <v>80.099999999999994</v>
      </c>
      <c r="H83" s="75">
        <f t="shared" si="11"/>
        <v>3844.7999999999997</v>
      </c>
      <c r="I83" s="62">
        <f t="shared" ref="I83:I253" si="12">E83*F83</f>
        <v>21360</v>
      </c>
      <c r="J83" s="127">
        <f t="shared" ref="J83:J125" si="13">H83+I83</f>
        <v>25204.799999999999</v>
      </c>
      <c r="L83" s="122"/>
    </row>
    <row r="84" spans="1:12" s="40" customFormat="1" ht="28.5" x14ac:dyDescent="0.45">
      <c r="A84" s="111">
        <v>38</v>
      </c>
      <c r="B84" s="72">
        <v>45414</v>
      </c>
      <c r="C84" s="73" t="s">
        <v>640</v>
      </c>
      <c r="D84" s="74" t="s">
        <v>0</v>
      </c>
      <c r="E84" s="74">
        <v>35</v>
      </c>
      <c r="F84" s="75">
        <v>453.81</v>
      </c>
      <c r="G84" s="75">
        <f t="shared" si="10"/>
        <v>81.6858</v>
      </c>
      <c r="H84" s="75">
        <f t="shared" si="11"/>
        <v>2859.0030000000002</v>
      </c>
      <c r="I84" s="62">
        <f t="shared" si="12"/>
        <v>15883.35</v>
      </c>
      <c r="J84" s="127">
        <f t="shared" si="13"/>
        <v>18742.352999999999</v>
      </c>
      <c r="L84" s="122"/>
    </row>
    <row r="85" spans="1:12" ht="28.5" x14ac:dyDescent="0.45">
      <c r="A85" s="111">
        <v>100</v>
      </c>
      <c r="B85" s="57">
        <v>44692</v>
      </c>
      <c r="C85" s="64" t="s">
        <v>551</v>
      </c>
      <c r="D85" s="59" t="s">
        <v>0</v>
      </c>
      <c r="E85" s="65">
        <v>0</v>
      </c>
      <c r="F85" s="66">
        <v>72.98</v>
      </c>
      <c r="G85" s="61">
        <f>0.16*F85</f>
        <v>11.6768</v>
      </c>
      <c r="H85" s="61">
        <f>E85*F85*0.16</f>
        <v>0</v>
      </c>
      <c r="I85" s="62">
        <f>E85*F85</f>
        <v>0</v>
      </c>
      <c r="J85" s="127">
        <f t="shared" si="13"/>
        <v>0</v>
      </c>
      <c r="K85" s="46"/>
    </row>
    <row r="86" spans="1:12" s="36" customFormat="1" ht="28.5" x14ac:dyDescent="0.45">
      <c r="A86" s="106">
        <v>0</v>
      </c>
      <c r="B86" s="57">
        <v>44539</v>
      </c>
      <c r="C86" s="64" t="s">
        <v>694</v>
      </c>
      <c r="D86" s="59" t="s">
        <v>0</v>
      </c>
      <c r="E86" s="65">
        <v>0</v>
      </c>
      <c r="F86" s="66">
        <v>425</v>
      </c>
      <c r="G86" s="61">
        <f>0.16*F86</f>
        <v>68</v>
      </c>
      <c r="H86" s="61">
        <f>E86*F86*0.16</f>
        <v>0</v>
      </c>
      <c r="I86" s="62">
        <f>E86*F86</f>
        <v>0</v>
      </c>
      <c r="J86" s="127">
        <f t="shared" si="13"/>
        <v>0</v>
      </c>
      <c r="K86" s="46"/>
    </row>
    <row r="87" spans="1:12" s="36" customFormat="1" ht="28.5" x14ac:dyDescent="0.45">
      <c r="A87" s="106">
        <v>6</v>
      </c>
      <c r="B87" s="57">
        <v>45211</v>
      </c>
      <c r="C87" s="64" t="s">
        <v>750</v>
      </c>
      <c r="D87" s="59" t="s">
        <v>0</v>
      </c>
      <c r="E87" s="65">
        <v>4</v>
      </c>
      <c r="F87" s="66">
        <v>350</v>
      </c>
      <c r="G87" s="61">
        <f>0.16*F87</f>
        <v>56</v>
      </c>
      <c r="H87" s="61">
        <f>E87*F87*0.18</f>
        <v>252</v>
      </c>
      <c r="I87" s="62">
        <f>E87*F87</f>
        <v>1400</v>
      </c>
      <c r="J87" s="127">
        <f t="shared" si="13"/>
        <v>1652</v>
      </c>
      <c r="K87" s="46"/>
    </row>
    <row r="88" spans="1:12" s="36" customFormat="1" ht="28.5" x14ac:dyDescent="0.45">
      <c r="A88" s="106">
        <v>15</v>
      </c>
      <c r="B88" s="57">
        <v>45408</v>
      </c>
      <c r="C88" s="64" t="s">
        <v>838</v>
      </c>
      <c r="D88" s="59" t="s">
        <v>104</v>
      </c>
      <c r="E88" s="65">
        <v>15</v>
      </c>
      <c r="F88" s="66">
        <v>350</v>
      </c>
      <c r="G88" s="61">
        <f>0.16*F88</f>
        <v>56</v>
      </c>
      <c r="H88" s="61">
        <f>E88*F88*0.18</f>
        <v>945</v>
      </c>
      <c r="I88" s="62">
        <f>E88*F88</f>
        <v>5250</v>
      </c>
      <c r="J88" s="127">
        <f t="shared" si="13"/>
        <v>6195</v>
      </c>
      <c r="K88" s="46"/>
    </row>
    <row r="89" spans="1:12" s="36" customFormat="1" ht="28.5" x14ac:dyDescent="0.45">
      <c r="A89" s="106">
        <v>0</v>
      </c>
      <c r="B89" s="57">
        <v>44692</v>
      </c>
      <c r="C89" s="64" t="s">
        <v>528</v>
      </c>
      <c r="D89" s="59" t="s">
        <v>0</v>
      </c>
      <c r="E89" s="65">
        <v>0</v>
      </c>
      <c r="F89" s="66">
        <v>0</v>
      </c>
      <c r="G89" s="61">
        <v>0</v>
      </c>
      <c r="H89" s="61">
        <v>0</v>
      </c>
      <c r="I89" s="62">
        <f t="shared" si="12"/>
        <v>0</v>
      </c>
      <c r="J89" s="127">
        <f t="shared" si="13"/>
        <v>0</v>
      </c>
      <c r="K89" s="46"/>
    </row>
    <row r="90" spans="1:12" s="40" customFormat="1" ht="28.5" x14ac:dyDescent="0.45">
      <c r="A90" s="106">
        <v>0</v>
      </c>
      <c r="B90" s="72">
        <v>44921</v>
      </c>
      <c r="C90" s="78" t="s">
        <v>638</v>
      </c>
      <c r="D90" s="74" t="s">
        <v>0</v>
      </c>
      <c r="E90" s="134">
        <v>0</v>
      </c>
      <c r="F90" s="76">
        <v>41100</v>
      </c>
      <c r="G90" s="75">
        <f t="shared" ref="G90:G119" si="14">0.18*F90</f>
        <v>7398</v>
      </c>
      <c r="H90" s="75">
        <f t="shared" ref="H90:H106" si="15">E90*F90*0.18</f>
        <v>0</v>
      </c>
      <c r="I90" s="76">
        <f t="shared" ref="I90:I118" si="16">E90*F90</f>
        <v>0</v>
      </c>
      <c r="J90" s="127">
        <f t="shared" si="13"/>
        <v>0</v>
      </c>
      <c r="K90" s="77"/>
    </row>
    <row r="91" spans="1:12" s="40" customFormat="1" ht="28.5" x14ac:dyDescent="0.45">
      <c r="A91" s="106">
        <v>1500</v>
      </c>
      <c r="B91" s="72">
        <v>45201</v>
      </c>
      <c r="C91" s="78" t="s">
        <v>725</v>
      </c>
      <c r="D91" s="74" t="s">
        <v>252</v>
      </c>
      <c r="E91" s="134">
        <v>0</v>
      </c>
      <c r="F91" s="76">
        <v>6.49</v>
      </c>
      <c r="G91" s="75">
        <f t="shared" si="14"/>
        <v>1.1681999999999999</v>
      </c>
      <c r="H91" s="75">
        <f t="shared" si="15"/>
        <v>0</v>
      </c>
      <c r="I91" s="76">
        <f t="shared" si="16"/>
        <v>0</v>
      </c>
      <c r="J91" s="127">
        <f t="shared" si="13"/>
        <v>0</v>
      </c>
      <c r="K91" s="77"/>
    </row>
    <row r="92" spans="1:12" s="40" customFormat="1" ht="28.5" x14ac:dyDescent="0.45">
      <c r="A92" s="106">
        <v>500</v>
      </c>
      <c r="B92" s="72">
        <v>45432</v>
      </c>
      <c r="C92" s="78" t="s">
        <v>891</v>
      </c>
      <c r="D92" s="74" t="s">
        <v>252</v>
      </c>
      <c r="E92" s="134">
        <v>500</v>
      </c>
      <c r="F92" s="76">
        <v>58</v>
      </c>
      <c r="G92" s="75">
        <f t="shared" si="14"/>
        <v>10.44</v>
      </c>
      <c r="H92" s="75">
        <f>E92*F92*0.18</f>
        <v>5220</v>
      </c>
      <c r="I92" s="76">
        <f t="shared" si="16"/>
        <v>29000</v>
      </c>
      <c r="J92" s="127">
        <f t="shared" si="13"/>
        <v>34220</v>
      </c>
      <c r="K92" s="77"/>
    </row>
    <row r="93" spans="1:12" s="40" customFormat="1" ht="28.5" x14ac:dyDescent="0.45">
      <c r="A93" s="106">
        <v>500</v>
      </c>
      <c r="B93" s="72">
        <v>45432</v>
      </c>
      <c r="C93" s="78" t="s">
        <v>892</v>
      </c>
      <c r="D93" s="74" t="s">
        <v>252</v>
      </c>
      <c r="E93" s="134">
        <v>500</v>
      </c>
      <c r="F93" s="76">
        <v>36.5</v>
      </c>
      <c r="G93" s="75">
        <f t="shared" si="14"/>
        <v>6.5699999999999994</v>
      </c>
      <c r="H93" s="75">
        <f>E93*F93*0.18</f>
        <v>3285</v>
      </c>
      <c r="I93" s="76">
        <f t="shared" si="16"/>
        <v>18250</v>
      </c>
      <c r="J93" s="127">
        <f t="shared" si="13"/>
        <v>21535</v>
      </c>
      <c r="K93" s="77"/>
    </row>
    <row r="94" spans="1:12" s="40" customFormat="1" ht="28.5" x14ac:dyDescent="0.45">
      <c r="A94" s="106">
        <v>1</v>
      </c>
      <c r="B94" s="72">
        <v>45201</v>
      </c>
      <c r="C94" s="78" t="s">
        <v>726</v>
      </c>
      <c r="D94" s="74" t="s">
        <v>82</v>
      </c>
      <c r="E94" s="134">
        <v>0</v>
      </c>
      <c r="F94" s="76">
        <v>1152.19</v>
      </c>
      <c r="G94" s="75">
        <f t="shared" si="14"/>
        <v>207.39420000000001</v>
      </c>
      <c r="H94" s="75">
        <f>E94*F94*0.18</f>
        <v>0</v>
      </c>
      <c r="I94" s="76">
        <f t="shared" si="16"/>
        <v>0</v>
      </c>
      <c r="J94" s="127">
        <f t="shared" si="13"/>
        <v>0</v>
      </c>
      <c r="K94" s="77"/>
    </row>
    <row r="95" spans="1:12" s="40" customFormat="1" ht="28.5" x14ac:dyDescent="0.45">
      <c r="A95" s="106">
        <v>1</v>
      </c>
      <c r="B95" s="72">
        <v>45429</v>
      </c>
      <c r="C95" s="78" t="s">
        <v>898</v>
      </c>
      <c r="D95" s="74" t="s">
        <v>82</v>
      </c>
      <c r="E95" s="134">
        <v>1</v>
      </c>
      <c r="F95" s="76">
        <v>1386.26</v>
      </c>
      <c r="G95" s="75">
        <f t="shared" si="14"/>
        <v>249.52679999999998</v>
      </c>
      <c r="H95" s="75">
        <f>E95*F95*0.18</f>
        <v>249.52679999999998</v>
      </c>
      <c r="I95" s="76">
        <f t="shared" si="16"/>
        <v>1386.26</v>
      </c>
      <c r="J95" s="127">
        <f t="shared" si="13"/>
        <v>1635.7867999999999</v>
      </c>
      <c r="K95" s="77"/>
    </row>
    <row r="96" spans="1:12" s="40" customFormat="1" ht="28.5" x14ac:dyDescent="0.45">
      <c r="A96" s="106">
        <v>500</v>
      </c>
      <c r="B96" s="72">
        <v>45432</v>
      </c>
      <c r="C96" s="78" t="s">
        <v>893</v>
      </c>
      <c r="D96" s="74" t="s">
        <v>252</v>
      </c>
      <c r="E96" s="134">
        <v>500</v>
      </c>
      <c r="F96" s="76">
        <v>24.5</v>
      </c>
      <c r="G96" s="75">
        <f t="shared" si="14"/>
        <v>4.41</v>
      </c>
      <c r="H96" s="75">
        <f t="shared" si="15"/>
        <v>2205</v>
      </c>
      <c r="I96" s="76">
        <f t="shared" si="16"/>
        <v>12250</v>
      </c>
      <c r="J96" s="127">
        <f t="shared" si="13"/>
        <v>14455</v>
      </c>
      <c r="K96" s="77"/>
    </row>
    <row r="97" spans="1:11" s="40" customFormat="1" ht="28.5" x14ac:dyDescent="0.45">
      <c r="A97" s="106">
        <v>500</v>
      </c>
      <c r="B97" s="72">
        <v>45432</v>
      </c>
      <c r="C97" s="78" t="s">
        <v>894</v>
      </c>
      <c r="D97" s="74" t="s">
        <v>252</v>
      </c>
      <c r="E97" s="134">
        <v>0</v>
      </c>
      <c r="F97" s="76">
        <v>13.88</v>
      </c>
      <c r="G97" s="75">
        <f t="shared" si="14"/>
        <v>2.4984000000000002</v>
      </c>
      <c r="H97" s="75">
        <f>E97*F97*0.18</f>
        <v>0</v>
      </c>
      <c r="I97" s="76">
        <f t="shared" si="16"/>
        <v>0</v>
      </c>
      <c r="J97" s="127">
        <f t="shared" si="13"/>
        <v>0</v>
      </c>
      <c r="K97" s="77"/>
    </row>
    <row r="98" spans="1:11" s="40" customFormat="1" ht="28.5" x14ac:dyDescent="0.45">
      <c r="A98" s="106">
        <v>500</v>
      </c>
      <c r="B98" s="72">
        <v>45432</v>
      </c>
      <c r="C98" s="78" t="s">
        <v>895</v>
      </c>
      <c r="D98" s="74" t="s">
        <v>252</v>
      </c>
      <c r="E98" s="134">
        <v>0</v>
      </c>
      <c r="F98" s="76">
        <v>9.5</v>
      </c>
      <c r="G98" s="75">
        <f t="shared" si="14"/>
        <v>1.71</v>
      </c>
      <c r="H98" s="75">
        <f>E98*F98*0.18</f>
        <v>0</v>
      </c>
      <c r="I98" s="76">
        <f t="shared" si="16"/>
        <v>0</v>
      </c>
      <c r="J98" s="127">
        <f t="shared" si="13"/>
        <v>0</v>
      </c>
      <c r="K98" s="77"/>
    </row>
    <row r="99" spans="1:11" s="40" customFormat="1" ht="28.5" x14ac:dyDescent="0.45">
      <c r="A99" s="106">
        <v>1</v>
      </c>
      <c r="B99" s="72">
        <v>45268</v>
      </c>
      <c r="C99" s="78" t="s">
        <v>791</v>
      </c>
      <c r="D99" s="74" t="s">
        <v>82</v>
      </c>
      <c r="E99" s="134">
        <v>0</v>
      </c>
      <c r="F99" s="76">
        <v>33000</v>
      </c>
      <c r="G99" s="75">
        <f>0.18*F99</f>
        <v>5940</v>
      </c>
      <c r="H99" s="75">
        <f t="shared" si="15"/>
        <v>0</v>
      </c>
      <c r="I99" s="76">
        <f t="shared" si="16"/>
        <v>0</v>
      </c>
      <c r="J99" s="127">
        <f t="shared" si="13"/>
        <v>0</v>
      </c>
      <c r="K99" s="77"/>
    </row>
    <row r="100" spans="1:11" s="40" customFormat="1" ht="28.5" x14ac:dyDescent="0.45">
      <c r="A100" s="106">
        <v>1</v>
      </c>
      <c r="B100" s="72">
        <v>45268</v>
      </c>
      <c r="C100" s="78" t="s">
        <v>792</v>
      </c>
      <c r="D100" s="74" t="s">
        <v>82</v>
      </c>
      <c r="E100" s="134">
        <v>0</v>
      </c>
      <c r="F100" s="76">
        <v>37000</v>
      </c>
      <c r="G100" s="75">
        <f>0.18*F100</f>
        <v>6660</v>
      </c>
      <c r="H100" s="75">
        <f t="shared" si="15"/>
        <v>0</v>
      </c>
      <c r="I100" s="76">
        <f t="shared" si="16"/>
        <v>0</v>
      </c>
      <c r="J100" s="127">
        <f t="shared" si="13"/>
        <v>0</v>
      </c>
      <c r="K100" s="77"/>
    </row>
    <row r="101" spans="1:11" s="40" customFormat="1" ht="28.5" x14ac:dyDescent="0.45">
      <c r="A101" s="106">
        <v>1</v>
      </c>
      <c r="B101" s="72">
        <v>45268</v>
      </c>
      <c r="C101" s="78" t="s">
        <v>793</v>
      </c>
      <c r="D101" s="74" t="s">
        <v>82</v>
      </c>
      <c r="E101" s="134">
        <v>0</v>
      </c>
      <c r="F101" s="76">
        <v>45000</v>
      </c>
      <c r="G101" s="75">
        <f>0.18*F101</f>
        <v>8100</v>
      </c>
      <c r="H101" s="75">
        <f t="shared" si="15"/>
        <v>0</v>
      </c>
      <c r="I101" s="76">
        <f>E101*F101</f>
        <v>0</v>
      </c>
      <c r="J101" s="127">
        <f t="shared" si="13"/>
        <v>0</v>
      </c>
      <c r="K101" s="77"/>
    </row>
    <row r="102" spans="1:11" s="40" customFormat="1" ht="28.5" x14ac:dyDescent="0.45">
      <c r="A102" s="106">
        <v>1</v>
      </c>
      <c r="B102" s="72">
        <v>45201</v>
      </c>
      <c r="C102" s="78" t="s">
        <v>728</v>
      </c>
      <c r="D102" s="74" t="s">
        <v>729</v>
      </c>
      <c r="E102" s="134">
        <v>1</v>
      </c>
      <c r="F102" s="76">
        <v>2847.45</v>
      </c>
      <c r="G102" s="75">
        <f t="shared" si="14"/>
        <v>512.54099999999994</v>
      </c>
      <c r="H102" s="75">
        <f t="shared" si="15"/>
        <v>512.54099999999994</v>
      </c>
      <c r="I102" s="76">
        <f t="shared" si="16"/>
        <v>2847.45</v>
      </c>
      <c r="J102" s="127">
        <f t="shared" si="13"/>
        <v>3359.991</v>
      </c>
      <c r="K102" s="77"/>
    </row>
    <row r="103" spans="1:11" s="40" customFormat="1" ht="28.5" x14ac:dyDescent="0.45">
      <c r="A103" s="106">
        <v>1</v>
      </c>
      <c r="B103" s="72">
        <v>45201</v>
      </c>
      <c r="C103" s="78" t="s">
        <v>742</v>
      </c>
      <c r="D103" s="74" t="s">
        <v>82</v>
      </c>
      <c r="E103" s="134">
        <v>0</v>
      </c>
      <c r="F103" s="76">
        <v>714.87</v>
      </c>
      <c r="G103" s="75">
        <f t="shared" si="14"/>
        <v>128.67660000000001</v>
      </c>
      <c r="H103" s="75">
        <f t="shared" si="15"/>
        <v>0</v>
      </c>
      <c r="I103" s="76">
        <f t="shared" si="16"/>
        <v>0</v>
      </c>
      <c r="J103" s="127">
        <f t="shared" si="13"/>
        <v>0</v>
      </c>
      <c r="K103" s="77"/>
    </row>
    <row r="104" spans="1:11" s="40" customFormat="1" ht="28.5" x14ac:dyDescent="0.45">
      <c r="A104" s="106">
        <v>1</v>
      </c>
      <c r="B104" s="72">
        <v>45222</v>
      </c>
      <c r="C104" s="78" t="s">
        <v>759</v>
      </c>
      <c r="D104" s="74" t="s">
        <v>82</v>
      </c>
      <c r="E104" s="134">
        <v>0</v>
      </c>
      <c r="F104" s="76">
        <v>4500</v>
      </c>
      <c r="G104" s="75">
        <f t="shared" si="14"/>
        <v>810</v>
      </c>
      <c r="H104" s="75">
        <f t="shared" si="15"/>
        <v>0</v>
      </c>
      <c r="I104" s="76">
        <f t="shared" si="16"/>
        <v>0</v>
      </c>
      <c r="J104" s="127">
        <f t="shared" si="13"/>
        <v>0</v>
      </c>
      <c r="K104" s="77"/>
    </row>
    <row r="105" spans="1:11" s="40" customFormat="1" ht="28.5" x14ac:dyDescent="0.45">
      <c r="A105" s="106">
        <v>4</v>
      </c>
      <c r="B105" s="72">
        <v>45231</v>
      </c>
      <c r="C105" s="78" t="s">
        <v>767</v>
      </c>
      <c r="D105" s="74" t="s">
        <v>82</v>
      </c>
      <c r="E105" s="134">
        <v>4</v>
      </c>
      <c r="F105" s="76">
        <v>148</v>
      </c>
      <c r="G105" s="75">
        <f t="shared" si="14"/>
        <v>26.64</v>
      </c>
      <c r="H105" s="75">
        <f t="shared" si="15"/>
        <v>106.56</v>
      </c>
      <c r="I105" s="76">
        <f t="shared" si="16"/>
        <v>592</v>
      </c>
      <c r="J105" s="127">
        <f t="shared" si="13"/>
        <v>698.56</v>
      </c>
      <c r="K105" s="77"/>
    </row>
    <row r="106" spans="1:11" s="40" customFormat="1" ht="28.5" x14ac:dyDescent="0.45">
      <c r="A106" s="106">
        <v>1</v>
      </c>
      <c r="B106" s="72">
        <v>45257</v>
      </c>
      <c r="C106" s="78" t="s">
        <v>785</v>
      </c>
      <c r="D106" s="74" t="s">
        <v>82</v>
      </c>
      <c r="E106" s="134">
        <v>0</v>
      </c>
      <c r="F106" s="76">
        <v>40624.58</v>
      </c>
      <c r="G106" s="75">
        <f t="shared" si="14"/>
        <v>7312.4243999999999</v>
      </c>
      <c r="H106" s="75">
        <f t="shared" si="15"/>
        <v>0</v>
      </c>
      <c r="I106" s="76">
        <f t="shared" si="16"/>
        <v>0</v>
      </c>
      <c r="J106" s="127">
        <f t="shared" si="13"/>
        <v>0</v>
      </c>
      <c r="K106" s="77"/>
    </row>
    <row r="107" spans="1:11" s="40" customFormat="1" ht="28.5" x14ac:dyDescent="0.45">
      <c r="A107" s="106">
        <v>30</v>
      </c>
      <c r="B107" s="72">
        <v>45272</v>
      </c>
      <c r="C107" s="78" t="s">
        <v>803</v>
      </c>
      <c r="D107" s="74" t="s">
        <v>82</v>
      </c>
      <c r="E107" s="134">
        <v>0</v>
      </c>
      <c r="F107" s="76">
        <v>189.07</v>
      </c>
      <c r="G107" s="75">
        <f t="shared" si="14"/>
        <v>34.032599999999995</v>
      </c>
      <c r="H107" s="75">
        <f t="shared" ref="H107:H119" si="17">E107*F107*0.18</f>
        <v>0</v>
      </c>
      <c r="I107" s="76">
        <f t="shared" si="16"/>
        <v>0</v>
      </c>
      <c r="J107" s="127">
        <f t="shared" si="13"/>
        <v>0</v>
      </c>
      <c r="K107" s="77"/>
    </row>
    <row r="108" spans="1:11" s="40" customFormat="1" ht="28.5" x14ac:dyDescent="0.45">
      <c r="A108" s="106">
        <v>4</v>
      </c>
      <c r="B108" s="72">
        <v>45428</v>
      </c>
      <c r="C108" s="78" t="s">
        <v>877</v>
      </c>
      <c r="D108" s="74" t="s">
        <v>82</v>
      </c>
      <c r="E108" s="134">
        <v>0</v>
      </c>
      <c r="F108" s="76">
        <v>295</v>
      </c>
      <c r="G108" s="75">
        <f t="shared" si="14"/>
        <v>53.1</v>
      </c>
      <c r="H108" s="75">
        <f t="shared" si="17"/>
        <v>0</v>
      </c>
      <c r="I108" s="76">
        <f t="shared" si="16"/>
        <v>0</v>
      </c>
      <c r="J108" s="127">
        <f t="shared" si="13"/>
        <v>0</v>
      </c>
      <c r="K108" s="77"/>
    </row>
    <row r="109" spans="1:11" s="40" customFormat="1" ht="28.5" x14ac:dyDescent="0.45">
      <c r="A109" s="106">
        <v>5</v>
      </c>
      <c r="B109" s="72">
        <v>45428</v>
      </c>
      <c r="C109" s="78" t="s">
        <v>878</v>
      </c>
      <c r="D109" s="74" t="s">
        <v>82</v>
      </c>
      <c r="E109" s="134">
        <v>5</v>
      </c>
      <c r="F109" s="76">
        <v>250</v>
      </c>
      <c r="G109" s="75">
        <f t="shared" si="14"/>
        <v>45</v>
      </c>
      <c r="H109" s="75">
        <f t="shared" si="17"/>
        <v>225</v>
      </c>
      <c r="I109" s="76">
        <f t="shared" si="16"/>
        <v>1250</v>
      </c>
      <c r="J109" s="127">
        <f t="shared" si="13"/>
        <v>1475</v>
      </c>
      <c r="K109" s="77"/>
    </row>
    <row r="110" spans="1:11" s="40" customFormat="1" ht="28.5" x14ac:dyDescent="0.45">
      <c r="A110" s="106">
        <v>4</v>
      </c>
      <c r="B110" s="72">
        <v>45428</v>
      </c>
      <c r="C110" s="78" t="s">
        <v>879</v>
      </c>
      <c r="D110" s="74" t="s">
        <v>82</v>
      </c>
      <c r="E110" s="134">
        <v>0</v>
      </c>
      <c r="F110" s="76">
        <v>132</v>
      </c>
      <c r="G110" s="75">
        <f t="shared" si="14"/>
        <v>23.759999999999998</v>
      </c>
      <c r="H110" s="75">
        <f t="shared" si="17"/>
        <v>0</v>
      </c>
      <c r="I110" s="76">
        <f t="shared" si="16"/>
        <v>0</v>
      </c>
      <c r="J110" s="127">
        <f t="shared" si="13"/>
        <v>0</v>
      </c>
      <c r="K110" s="77"/>
    </row>
    <row r="111" spans="1:11" s="40" customFormat="1" ht="28.5" x14ac:dyDescent="0.45">
      <c r="A111" s="106">
        <v>2</v>
      </c>
      <c r="B111" s="72">
        <v>45429</v>
      </c>
      <c r="C111" s="78" t="s">
        <v>879</v>
      </c>
      <c r="D111" s="74" t="s">
        <v>82</v>
      </c>
      <c r="E111" s="134">
        <v>1</v>
      </c>
      <c r="F111" s="76">
        <v>132</v>
      </c>
      <c r="G111" s="75">
        <f t="shared" si="14"/>
        <v>23.759999999999998</v>
      </c>
      <c r="H111" s="75">
        <f t="shared" si="17"/>
        <v>23.759999999999998</v>
      </c>
      <c r="I111" s="76">
        <f t="shared" si="16"/>
        <v>132</v>
      </c>
      <c r="J111" s="127">
        <f t="shared" si="13"/>
        <v>155.76</v>
      </c>
      <c r="K111" s="77"/>
    </row>
    <row r="112" spans="1:11" s="40" customFormat="1" ht="28.5" x14ac:dyDescent="0.45">
      <c r="A112" s="106">
        <v>30</v>
      </c>
      <c r="B112" s="72">
        <v>45433</v>
      </c>
      <c r="C112" s="78" t="s">
        <v>902</v>
      </c>
      <c r="D112" s="74" t="s">
        <v>82</v>
      </c>
      <c r="E112" s="134">
        <v>0</v>
      </c>
      <c r="F112" s="76">
        <v>5000</v>
      </c>
      <c r="G112" s="75">
        <f t="shared" si="14"/>
        <v>900</v>
      </c>
      <c r="H112" s="75">
        <f t="shared" si="17"/>
        <v>0</v>
      </c>
      <c r="I112" s="76">
        <f t="shared" si="16"/>
        <v>0</v>
      </c>
      <c r="J112" s="127">
        <f t="shared" si="13"/>
        <v>0</v>
      </c>
      <c r="K112" s="77"/>
    </row>
    <row r="113" spans="1:11" s="40" customFormat="1" ht="28.5" x14ac:dyDescent="0.45">
      <c r="A113" s="106">
        <v>2</v>
      </c>
      <c r="B113" s="72">
        <v>45433</v>
      </c>
      <c r="C113" s="78" t="s">
        <v>903</v>
      </c>
      <c r="D113" s="74" t="s">
        <v>82</v>
      </c>
      <c r="E113" s="134">
        <v>0</v>
      </c>
      <c r="F113" s="76">
        <v>7500</v>
      </c>
      <c r="G113" s="75">
        <f t="shared" si="14"/>
        <v>1350</v>
      </c>
      <c r="H113" s="75">
        <f t="shared" si="17"/>
        <v>0</v>
      </c>
      <c r="I113" s="76">
        <f t="shared" si="16"/>
        <v>0</v>
      </c>
      <c r="J113" s="127">
        <f t="shared" si="13"/>
        <v>0</v>
      </c>
      <c r="K113" s="77"/>
    </row>
    <row r="114" spans="1:11" s="40" customFormat="1" ht="28.5" x14ac:dyDescent="0.45">
      <c r="A114" s="106">
        <v>1</v>
      </c>
      <c r="B114" s="72">
        <v>45447</v>
      </c>
      <c r="C114" s="78" t="s">
        <v>948</v>
      </c>
      <c r="D114" s="74" t="s">
        <v>82</v>
      </c>
      <c r="E114" s="134">
        <v>0</v>
      </c>
      <c r="F114" s="76">
        <v>10400</v>
      </c>
      <c r="G114" s="75">
        <f t="shared" si="14"/>
        <v>1872</v>
      </c>
      <c r="H114" s="75">
        <f t="shared" si="17"/>
        <v>0</v>
      </c>
      <c r="I114" s="76">
        <f t="shared" si="16"/>
        <v>0</v>
      </c>
      <c r="J114" s="127">
        <f t="shared" si="13"/>
        <v>0</v>
      </c>
      <c r="K114" s="77"/>
    </row>
    <row r="115" spans="1:11" s="40" customFormat="1" ht="28.5" x14ac:dyDescent="0.45">
      <c r="A115" s="106">
        <v>20</v>
      </c>
      <c r="B115" s="72">
        <v>45447</v>
      </c>
      <c r="C115" s="78" t="s">
        <v>944</v>
      </c>
      <c r="D115" s="74" t="s">
        <v>82</v>
      </c>
      <c r="E115" s="134">
        <v>18</v>
      </c>
      <c r="F115" s="76">
        <v>5</v>
      </c>
      <c r="G115" s="75">
        <f t="shared" si="14"/>
        <v>0.89999999999999991</v>
      </c>
      <c r="H115" s="75">
        <f t="shared" si="17"/>
        <v>16.2</v>
      </c>
      <c r="I115" s="76">
        <f t="shared" si="16"/>
        <v>90</v>
      </c>
      <c r="J115" s="127">
        <f t="shared" si="13"/>
        <v>106.2</v>
      </c>
      <c r="K115" s="77"/>
    </row>
    <row r="116" spans="1:11" s="40" customFormat="1" ht="28.5" x14ac:dyDescent="0.45">
      <c r="A116" s="106">
        <v>10</v>
      </c>
      <c r="B116" s="72">
        <v>45447</v>
      </c>
      <c r="C116" s="78" t="s">
        <v>945</v>
      </c>
      <c r="D116" s="74" t="s">
        <v>82</v>
      </c>
      <c r="E116" s="134">
        <v>10</v>
      </c>
      <c r="F116" s="76">
        <v>6.87</v>
      </c>
      <c r="G116" s="75">
        <f t="shared" si="14"/>
        <v>1.2365999999999999</v>
      </c>
      <c r="H116" s="75">
        <f>E116*F116*0.18</f>
        <v>12.366</v>
      </c>
      <c r="I116" s="76">
        <f t="shared" si="16"/>
        <v>68.7</v>
      </c>
      <c r="J116" s="127">
        <f t="shared" si="13"/>
        <v>81.066000000000003</v>
      </c>
      <c r="K116" s="77"/>
    </row>
    <row r="117" spans="1:11" s="40" customFormat="1" ht="28.5" x14ac:dyDescent="0.45">
      <c r="A117" s="106">
        <v>8</v>
      </c>
      <c r="B117" s="72">
        <v>45453</v>
      </c>
      <c r="C117" s="78" t="s">
        <v>978</v>
      </c>
      <c r="D117" s="74" t="s">
        <v>2</v>
      </c>
      <c r="E117" s="134">
        <v>7</v>
      </c>
      <c r="F117" s="76">
        <v>3385</v>
      </c>
      <c r="G117" s="75">
        <f t="shared" si="14"/>
        <v>609.29999999999995</v>
      </c>
      <c r="H117" s="75">
        <f>E117*F117*0.18</f>
        <v>4265.0999999999995</v>
      </c>
      <c r="I117" s="76">
        <f t="shared" si="16"/>
        <v>23695</v>
      </c>
      <c r="J117" s="127">
        <f t="shared" si="13"/>
        <v>27960.1</v>
      </c>
      <c r="K117" s="77"/>
    </row>
    <row r="118" spans="1:11" s="40" customFormat="1" ht="28.5" x14ac:dyDescent="0.45">
      <c r="A118" s="106">
        <v>2</v>
      </c>
      <c r="B118" s="72">
        <v>45453</v>
      </c>
      <c r="C118" s="78" t="s">
        <v>973</v>
      </c>
      <c r="D118" s="74" t="s">
        <v>82</v>
      </c>
      <c r="E118" s="134">
        <v>2</v>
      </c>
      <c r="F118" s="76">
        <v>340</v>
      </c>
      <c r="G118" s="75">
        <f t="shared" si="14"/>
        <v>61.199999999999996</v>
      </c>
      <c r="H118" s="75">
        <f>E118*F118*0.18</f>
        <v>122.39999999999999</v>
      </c>
      <c r="I118" s="76">
        <f t="shared" si="16"/>
        <v>680</v>
      </c>
      <c r="J118" s="127">
        <f t="shared" si="13"/>
        <v>802.4</v>
      </c>
      <c r="K118" s="77"/>
    </row>
    <row r="119" spans="1:11" s="40" customFormat="1" ht="28.5" x14ac:dyDescent="0.45">
      <c r="A119" s="106">
        <v>2</v>
      </c>
      <c r="B119" s="72">
        <v>45257</v>
      </c>
      <c r="C119" s="78" t="s">
        <v>775</v>
      </c>
      <c r="D119" s="74" t="s">
        <v>82</v>
      </c>
      <c r="E119" s="134">
        <v>0</v>
      </c>
      <c r="F119" s="76">
        <v>16949.150000000001</v>
      </c>
      <c r="G119" s="75">
        <f t="shared" si="14"/>
        <v>3050.8470000000002</v>
      </c>
      <c r="H119" s="75">
        <f t="shared" si="17"/>
        <v>0</v>
      </c>
      <c r="I119" s="76">
        <f>E119*F119</f>
        <v>0</v>
      </c>
      <c r="J119" s="127">
        <f t="shared" si="13"/>
        <v>0</v>
      </c>
      <c r="K119" s="77"/>
    </row>
    <row r="120" spans="1:11" ht="28.5" x14ac:dyDescent="0.45">
      <c r="A120" s="111">
        <v>1</v>
      </c>
      <c r="B120" s="57">
        <v>43810</v>
      </c>
      <c r="C120" s="64" t="s">
        <v>1</v>
      </c>
      <c r="D120" s="59" t="s">
        <v>2</v>
      </c>
      <c r="E120" s="59">
        <v>0</v>
      </c>
      <c r="F120" s="66">
        <v>16.52</v>
      </c>
      <c r="G120" s="61">
        <f t="shared" ref="G120:G173" si="18">0.16*F120</f>
        <v>2.6431999999999998</v>
      </c>
      <c r="H120" s="61">
        <f>E120*F120*0.16</f>
        <v>0</v>
      </c>
      <c r="I120" s="62">
        <f t="shared" si="12"/>
        <v>0</v>
      </c>
      <c r="J120" s="127">
        <f t="shared" si="13"/>
        <v>0</v>
      </c>
      <c r="K120" s="46"/>
    </row>
    <row r="121" spans="1:11" s="36" customFormat="1" ht="28.5" x14ac:dyDescent="0.45">
      <c r="A121" s="106">
        <v>0</v>
      </c>
      <c r="B121" s="57">
        <v>44880</v>
      </c>
      <c r="C121" s="64" t="s">
        <v>1</v>
      </c>
      <c r="D121" s="59" t="s">
        <v>350</v>
      </c>
      <c r="E121" s="59">
        <v>0</v>
      </c>
      <c r="F121" s="66">
        <v>20</v>
      </c>
      <c r="G121" s="61">
        <f>0.16*F121</f>
        <v>3.2</v>
      </c>
      <c r="H121" s="61">
        <f>E121*F121*0.16</f>
        <v>0</v>
      </c>
      <c r="I121" s="62">
        <f>E121*F121</f>
        <v>0</v>
      </c>
      <c r="J121" s="127">
        <f t="shared" si="13"/>
        <v>0</v>
      </c>
      <c r="K121" s="46"/>
    </row>
    <row r="122" spans="1:11" ht="28.5" x14ac:dyDescent="0.45">
      <c r="A122" s="106">
        <v>53</v>
      </c>
      <c r="B122" s="57">
        <v>44109</v>
      </c>
      <c r="C122" s="64" t="s">
        <v>185</v>
      </c>
      <c r="D122" s="59" t="s">
        <v>0</v>
      </c>
      <c r="E122" s="59">
        <v>0</v>
      </c>
      <c r="F122" s="66">
        <v>440</v>
      </c>
      <c r="G122" s="61">
        <f t="shared" si="18"/>
        <v>70.400000000000006</v>
      </c>
      <c r="H122" s="61">
        <f>E122*F122*0.16</f>
        <v>0</v>
      </c>
      <c r="I122" s="62">
        <f t="shared" si="12"/>
        <v>0</v>
      </c>
      <c r="J122" s="127">
        <f t="shared" si="13"/>
        <v>0</v>
      </c>
      <c r="K122" s="46"/>
    </row>
    <row r="123" spans="1:11" s="36" customFormat="1" ht="28.5" x14ac:dyDescent="0.45">
      <c r="A123" s="106">
        <v>0</v>
      </c>
      <c r="B123" s="57">
        <v>44914</v>
      </c>
      <c r="C123" s="64" t="s">
        <v>185</v>
      </c>
      <c r="D123" s="59" t="s">
        <v>0</v>
      </c>
      <c r="E123" s="59">
        <v>0</v>
      </c>
      <c r="F123" s="66">
        <v>32</v>
      </c>
      <c r="G123" s="61">
        <f t="shared" si="18"/>
        <v>5.12</v>
      </c>
      <c r="H123" s="61">
        <f>E123*F123*0.18</f>
        <v>0</v>
      </c>
      <c r="I123" s="62">
        <f t="shared" si="12"/>
        <v>0</v>
      </c>
      <c r="J123" s="127">
        <f t="shared" si="13"/>
        <v>0</v>
      </c>
      <c r="K123" s="46"/>
    </row>
    <row r="124" spans="1:11" s="36" customFormat="1" ht="28.5" x14ac:dyDescent="0.45">
      <c r="A124" s="106">
        <v>5</v>
      </c>
      <c r="B124" s="57">
        <v>45406</v>
      </c>
      <c r="C124" s="64" t="s">
        <v>843</v>
      </c>
      <c r="D124" s="59" t="s">
        <v>0</v>
      </c>
      <c r="E124" s="59">
        <v>4</v>
      </c>
      <c r="F124" s="66">
        <v>550</v>
      </c>
      <c r="G124" s="61">
        <f t="shared" si="18"/>
        <v>88</v>
      </c>
      <c r="H124" s="61">
        <f>E124*F124*0.18</f>
        <v>396</v>
      </c>
      <c r="I124" s="62">
        <f t="shared" si="12"/>
        <v>2200</v>
      </c>
      <c r="J124" s="127">
        <f t="shared" si="13"/>
        <v>2596</v>
      </c>
      <c r="K124" s="46"/>
    </row>
    <row r="125" spans="1:11" s="36" customFormat="1" ht="28.5" x14ac:dyDescent="0.45">
      <c r="A125" s="106">
        <v>12</v>
      </c>
      <c r="B125" s="57">
        <v>45406</v>
      </c>
      <c r="C125" s="64" t="s">
        <v>185</v>
      </c>
      <c r="D125" s="59" t="s">
        <v>0</v>
      </c>
      <c r="E125" s="59">
        <v>11</v>
      </c>
      <c r="F125" s="66">
        <v>775</v>
      </c>
      <c r="G125" s="61">
        <f t="shared" si="18"/>
        <v>124</v>
      </c>
      <c r="H125" s="61">
        <f>E125*F125*0.18</f>
        <v>1534.5</v>
      </c>
      <c r="I125" s="62">
        <f t="shared" si="12"/>
        <v>8525</v>
      </c>
      <c r="J125" s="127">
        <f t="shared" si="13"/>
        <v>10059.5</v>
      </c>
      <c r="K125" s="46"/>
    </row>
    <row r="126" spans="1:11" s="36" customFormat="1" ht="28.5" x14ac:dyDescent="0.45">
      <c r="A126" s="106">
        <v>9</v>
      </c>
      <c r="B126" s="57">
        <v>44880</v>
      </c>
      <c r="C126" s="64" t="s">
        <v>642</v>
      </c>
      <c r="D126" s="59" t="s">
        <v>0</v>
      </c>
      <c r="E126" s="59">
        <v>0</v>
      </c>
      <c r="F126" s="66">
        <v>0</v>
      </c>
      <c r="G126" s="61">
        <f>0.16*F126</f>
        <v>0</v>
      </c>
      <c r="H126" s="61">
        <f>E126*F126*0.18</f>
        <v>0</v>
      </c>
      <c r="I126" s="62">
        <f>E126*F126</f>
        <v>0</v>
      </c>
      <c r="J126" s="127"/>
      <c r="K126" s="46"/>
    </row>
    <row r="127" spans="1:11" ht="28.5" x14ac:dyDescent="0.45">
      <c r="A127" s="106">
        <v>4</v>
      </c>
      <c r="B127" s="57">
        <v>43446</v>
      </c>
      <c r="C127" s="64" t="s">
        <v>374</v>
      </c>
      <c r="D127" s="59" t="s">
        <v>0</v>
      </c>
      <c r="E127" s="59">
        <v>0</v>
      </c>
      <c r="F127" s="66">
        <v>440</v>
      </c>
      <c r="G127" s="61">
        <f t="shared" si="18"/>
        <v>70.400000000000006</v>
      </c>
      <c r="H127" s="61">
        <f>E127*F127*0.16</f>
        <v>0</v>
      </c>
      <c r="I127" s="62">
        <f t="shared" si="12"/>
        <v>0</v>
      </c>
      <c r="J127" s="127">
        <f t="shared" ref="J127:J161" si="19">H127+I127</f>
        <v>0</v>
      </c>
      <c r="K127" s="46"/>
    </row>
    <row r="128" spans="1:11" s="36" customFormat="1" ht="28.5" x14ac:dyDescent="0.45">
      <c r="A128" s="106">
        <v>40</v>
      </c>
      <c r="B128" s="57">
        <v>45405</v>
      </c>
      <c r="C128" s="64" t="s">
        <v>374</v>
      </c>
      <c r="D128" s="59" t="s">
        <v>0</v>
      </c>
      <c r="E128" s="59">
        <v>38</v>
      </c>
      <c r="F128" s="66">
        <v>123.73</v>
      </c>
      <c r="G128" s="61">
        <f t="shared" si="18"/>
        <v>19.796800000000001</v>
      </c>
      <c r="H128" s="61">
        <f>E128*F128*0.18</f>
        <v>846.31319999999994</v>
      </c>
      <c r="I128" s="62">
        <f t="shared" si="12"/>
        <v>4701.74</v>
      </c>
      <c r="J128" s="127">
        <f t="shared" si="19"/>
        <v>5548.0531999999994</v>
      </c>
      <c r="K128" s="46"/>
    </row>
    <row r="129" spans="1:13" ht="28.5" x14ac:dyDescent="0.45">
      <c r="A129" s="106">
        <v>0</v>
      </c>
      <c r="B129" s="57">
        <v>42911</v>
      </c>
      <c r="C129" s="64" t="s">
        <v>623</v>
      </c>
      <c r="D129" s="59" t="s">
        <v>0</v>
      </c>
      <c r="E129" s="59">
        <v>0</v>
      </c>
      <c r="F129" s="66">
        <v>150</v>
      </c>
      <c r="G129" s="61">
        <f t="shared" si="18"/>
        <v>24</v>
      </c>
      <c r="H129" s="61">
        <f>E129*F129*0.16</f>
        <v>0</v>
      </c>
      <c r="I129" s="62">
        <f t="shared" si="12"/>
        <v>0</v>
      </c>
      <c r="J129" s="127">
        <f t="shared" si="19"/>
        <v>0</v>
      </c>
      <c r="K129" s="46"/>
    </row>
    <row r="130" spans="1:13" s="36" customFormat="1" ht="28.5" x14ac:dyDescent="0.45">
      <c r="A130" s="106">
        <v>53</v>
      </c>
      <c r="B130" s="57">
        <v>45406</v>
      </c>
      <c r="C130" s="64" t="s">
        <v>861</v>
      </c>
      <c r="D130" s="59" t="s">
        <v>2</v>
      </c>
      <c r="E130" s="59">
        <v>39</v>
      </c>
      <c r="F130" s="66">
        <v>98</v>
      </c>
      <c r="G130" s="61">
        <f t="shared" si="18"/>
        <v>15.68</v>
      </c>
      <c r="H130" s="61">
        <f>E130*F130*0.18</f>
        <v>687.95999999999992</v>
      </c>
      <c r="I130" s="62">
        <f t="shared" si="12"/>
        <v>3822</v>
      </c>
      <c r="J130" s="127">
        <f t="shared" si="19"/>
        <v>4509.96</v>
      </c>
      <c r="K130" s="46"/>
    </row>
    <row r="131" spans="1:13" ht="28.5" x14ac:dyDescent="0.45">
      <c r="A131" s="106">
        <v>0</v>
      </c>
      <c r="B131" s="57">
        <v>44435</v>
      </c>
      <c r="C131" s="64" t="s">
        <v>327</v>
      </c>
      <c r="D131" s="59" t="s">
        <v>0</v>
      </c>
      <c r="E131" s="59">
        <v>0</v>
      </c>
      <c r="F131" s="66">
        <v>44</v>
      </c>
      <c r="G131" s="61">
        <f>0.18*F131</f>
        <v>7.92</v>
      </c>
      <c r="H131" s="61">
        <f>E131*F131*0.18</f>
        <v>0</v>
      </c>
      <c r="I131" s="62">
        <f t="shared" si="12"/>
        <v>0</v>
      </c>
      <c r="J131" s="127">
        <f t="shared" si="19"/>
        <v>0</v>
      </c>
      <c r="K131" s="46"/>
    </row>
    <row r="132" spans="1:13" s="40" customFormat="1" ht="28.5" x14ac:dyDescent="0.45">
      <c r="A132" s="106">
        <v>0</v>
      </c>
      <c r="B132" s="72">
        <v>44917</v>
      </c>
      <c r="C132" s="78" t="s">
        <v>636</v>
      </c>
      <c r="D132" s="74" t="s">
        <v>0</v>
      </c>
      <c r="E132" s="74">
        <v>0</v>
      </c>
      <c r="F132" s="76">
        <v>39</v>
      </c>
      <c r="G132" s="75">
        <f>0.18*F132</f>
        <v>7.02</v>
      </c>
      <c r="H132" s="75">
        <f>E132*F132*0.18</f>
        <v>0</v>
      </c>
      <c r="I132" s="76">
        <f t="shared" si="12"/>
        <v>0</v>
      </c>
      <c r="J132" s="127">
        <f t="shared" si="19"/>
        <v>0</v>
      </c>
      <c r="K132" s="77"/>
    </row>
    <row r="133" spans="1:13" s="40" customFormat="1" ht="28.5" x14ac:dyDescent="0.45">
      <c r="A133" s="106">
        <v>200</v>
      </c>
      <c r="B133" s="72">
        <v>45223</v>
      </c>
      <c r="C133" s="78" t="s">
        <v>636</v>
      </c>
      <c r="D133" s="74" t="s">
        <v>0</v>
      </c>
      <c r="E133" s="74">
        <v>114</v>
      </c>
      <c r="F133" s="76">
        <v>30.31</v>
      </c>
      <c r="G133" s="75">
        <f>0.18*F133</f>
        <v>5.4558</v>
      </c>
      <c r="H133" s="75">
        <f>E133*F133*0.18</f>
        <v>621.96119999999996</v>
      </c>
      <c r="I133" s="76">
        <f t="shared" si="12"/>
        <v>3455.3399999999997</v>
      </c>
      <c r="J133" s="127">
        <f t="shared" si="19"/>
        <v>4077.3011999999999</v>
      </c>
      <c r="K133" s="77"/>
    </row>
    <row r="134" spans="1:13" s="40" customFormat="1" ht="28.5" x14ac:dyDescent="0.45">
      <c r="A134" s="106">
        <v>150</v>
      </c>
      <c r="B134" s="72">
        <v>45408</v>
      </c>
      <c r="C134" s="78" t="s">
        <v>636</v>
      </c>
      <c r="D134" s="74" t="s">
        <v>0</v>
      </c>
      <c r="E134" s="74">
        <v>150</v>
      </c>
      <c r="F134" s="76">
        <v>35</v>
      </c>
      <c r="G134" s="75">
        <f>0.18*F134</f>
        <v>6.3</v>
      </c>
      <c r="H134" s="75">
        <f>E134*F134*0.18</f>
        <v>945</v>
      </c>
      <c r="I134" s="76">
        <f t="shared" si="12"/>
        <v>5250</v>
      </c>
      <c r="J134" s="127">
        <f t="shared" si="19"/>
        <v>6195</v>
      </c>
      <c r="K134" s="77"/>
    </row>
    <row r="135" spans="1:13" ht="28.5" x14ac:dyDescent="0.45">
      <c r="A135" s="111">
        <v>40</v>
      </c>
      <c r="B135" s="57">
        <v>43805</v>
      </c>
      <c r="C135" s="64" t="s">
        <v>121</v>
      </c>
      <c r="D135" s="59" t="s">
        <v>0</v>
      </c>
      <c r="E135" s="59">
        <v>26</v>
      </c>
      <c r="F135" s="66">
        <v>27.14</v>
      </c>
      <c r="G135" s="61">
        <f t="shared" si="18"/>
        <v>4.3424000000000005</v>
      </c>
      <c r="H135" s="61">
        <f>E135*F135*0.16</f>
        <v>112.9024</v>
      </c>
      <c r="I135" s="62">
        <f t="shared" si="12"/>
        <v>705.64</v>
      </c>
      <c r="J135" s="127">
        <f t="shared" si="19"/>
        <v>818.54240000000004</v>
      </c>
      <c r="K135" s="46"/>
    </row>
    <row r="136" spans="1:13" ht="28.5" x14ac:dyDescent="0.45">
      <c r="A136" s="106">
        <v>0</v>
      </c>
      <c r="B136" s="57">
        <v>43805</v>
      </c>
      <c r="C136" s="64" t="s">
        <v>3</v>
      </c>
      <c r="D136" s="59" t="s">
        <v>0</v>
      </c>
      <c r="E136" s="59">
        <v>91</v>
      </c>
      <c r="F136" s="66">
        <v>10.62</v>
      </c>
      <c r="G136" s="61">
        <f t="shared" si="18"/>
        <v>1.6991999999999998</v>
      </c>
      <c r="H136" s="61">
        <f>E136*F136*0.16</f>
        <v>154.62719999999999</v>
      </c>
      <c r="I136" s="62">
        <f t="shared" si="12"/>
        <v>966.42</v>
      </c>
      <c r="J136" s="127">
        <f t="shared" si="19"/>
        <v>1121.0472</v>
      </c>
      <c r="K136" s="46"/>
    </row>
    <row r="137" spans="1:13" s="36" customFormat="1" ht="28.5" x14ac:dyDescent="0.45">
      <c r="A137" s="106">
        <v>6</v>
      </c>
      <c r="B137" s="57">
        <v>45405</v>
      </c>
      <c r="C137" s="64" t="s">
        <v>3</v>
      </c>
      <c r="D137" s="59" t="s">
        <v>0</v>
      </c>
      <c r="E137" s="59">
        <v>6</v>
      </c>
      <c r="F137" s="66">
        <v>4.7300000000000004</v>
      </c>
      <c r="G137" s="61">
        <f t="shared" si="18"/>
        <v>0.75680000000000014</v>
      </c>
      <c r="H137" s="61">
        <f>E137*F137*0.18</f>
        <v>5.1084000000000005</v>
      </c>
      <c r="I137" s="62">
        <f t="shared" si="12"/>
        <v>28.380000000000003</v>
      </c>
      <c r="J137" s="127">
        <f t="shared" si="19"/>
        <v>33.488400000000006</v>
      </c>
      <c r="K137" s="46"/>
    </row>
    <row r="138" spans="1:13" ht="28.5" x14ac:dyDescent="0.45">
      <c r="A138" s="106">
        <v>0</v>
      </c>
      <c r="B138" s="57">
        <v>43580</v>
      </c>
      <c r="C138" s="64" t="s">
        <v>358</v>
      </c>
      <c r="D138" s="59" t="s">
        <v>359</v>
      </c>
      <c r="E138" s="59">
        <v>475</v>
      </c>
      <c r="F138" s="66">
        <v>14.16</v>
      </c>
      <c r="G138" s="61">
        <f t="shared" si="18"/>
        <v>2.2656000000000001</v>
      </c>
      <c r="H138" s="61">
        <f>E138*F138*0.16</f>
        <v>1076.1600000000001</v>
      </c>
      <c r="I138" s="62">
        <f t="shared" si="12"/>
        <v>6726</v>
      </c>
      <c r="J138" s="127">
        <f t="shared" si="19"/>
        <v>7802.16</v>
      </c>
      <c r="K138" s="46"/>
    </row>
    <row r="139" spans="1:13" ht="46.5" x14ac:dyDescent="0.7">
      <c r="A139" s="106">
        <v>0</v>
      </c>
      <c r="B139" s="57">
        <v>44441</v>
      </c>
      <c r="C139" s="58" t="s">
        <v>130</v>
      </c>
      <c r="D139" s="59" t="s">
        <v>0</v>
      </c>
      <c r="E139" s="59">
        <v>18</v>
      </c>
      <c r="F139" s="61">
        <v>17.7</v>
      </c>
      <c r="G139" s="61">
        <f t="shared" si="18"/>
        <v>2.8319999999999999</v>
      </c>
      <c r="H139" s="61">
        <f>E139*F139*0.18</f>
        <v>57.347999999999992</v>
      </c>
      <c r="I139" s="62">
        <f t="shared" si="12"/>
        <v>318.59999999999997</v>
      </c>
      <c r="J139" s="127">
        <f t="shared" si="19"/>
        <v>375.94799999999998</v>
      </c>
      <c r="K139" s="46"/>
      <c r="M139" s="97"/>
    </row>
    <row r="140" spans="1:13" s="36" customFormat="1" ht="46.5" x14ac:dyDescent="0.7">
      <c r="A140" s="106">
        <v>50</v>
      </c>
      <c r="B140" s="57">
        <v>45414</v>
      </c>
      <c r="C140" s="58" t="s">
        <v>130</v>
      </c>
      <c r="D140" s="59" t="s">
        <v>0</v>
      </c>
      <c r="E140" s="59">
        <v>48</v>
      </c>
      <c r="F140" s="61">
        <v>6.05</v>
      </c>
      <c r="G140" s="61">
        <f t="shared" si="18"/>
        <v>0.96799999999999997</v>
      </c>
      <c r="H140" s="61">
        <f>E140*F140*0.18</f>
        <v>52.271999999999991</v>
      </c>
      <c r="I140" s="62">
        <f t="shared" si="12"/>
        <v>290.39999999999998</v>
      </c>
      <c r="J140" s="127">
        <f t="shared" si="19"/>
        <v>342.67199999999997</v>
      </c>
      <c r="K140" s="46"/>
      <c r="M140" s="97"/>
    </row>
    <row r="141" spans="1:13" ht="46.5" x14ac:dyDescent="0.7">
      <c r="A141" s="106">
        <v>0</v>
      </c>
      <c r="B141" s="57">
        <v>44523</v>
      </c>
      <c r="C141" s="58" t="s">
        <v>243</v>
      </c>
      <c r="D141" s="59" t="s">
        <v>0</v>
      </c>
      <c r="E141" s="59">
        <v>0</v>
      </c>
      <c r="F141" s="61">
        <v>15.87</v>
      </c>
      <c r="G141" s="61">
        <f t="shared" si="18"/>
        <v>2.5392000000000001</v>
      </c>
      <c r="H141" s="61">
        <f>E141*F141*0.16</f>
        <v>0</v>
      </c>
      <c r="I141" s="62">
        <f t="shared" si="12"/>
        <v>0</v>
      </c>
      <c r="J141" s="127">
        <f t="shared" si="19"/>
        <v>0</v>
      </c>
      <c r="K141" s="46"/>
      <c r="M141" s="97"/>
    </row>
    <row r="142" spans="1:13" s="36" customFormat="1" ht="46.5" x14ac:dyDescent="0.7">
      <c r="A142" s="106">
        <v>50</v>
      </c>
      <c r="B142" s="57">
        <v>45414</v>
      </c>
      <c r="C142" s="58" t="s">
        <v>243</v>
      </c>
      <c r="D142" s="59" t="s">
        <v>0</v>
      </c>
      <c r="E142" s="59">
        <v>44</v>
      </c>
      <c r="F142" s="61">
        <v>3.78</v>
      </c>
      <c r="G142" s="61">
        <f t="shared" si="18"/>
        <v>0.6048</v>
      </c>
      <c r="H142" s="61">
        <f>E142*F142*0.16</f>
        <v>26.6112</v>
      </c>
      <c r="I142" s="62">
        <f t="shared" si="12"/>
        <v>166.32</v>
      </c>
      <c r="J142" s="127">
        <f t="shared" si="19"/>
        <v>192.93119999999999</v>
      </c>
      <c r="K142" s="46"/>
      <c r="M142" s="97"/>
    </row>
    <row r="143" spans="1:13" s="36" customFormat="1" ht="46.5" x14ac:dyDescent="0.7">
      <c r="A143" s="106">
        <v>0</v>
      </c>
      <c r="B143" s="57">
        <v>45092</v>
      </c>
      <c r="C143" s="58" t="s">
        <v>692</v>
      </c>
      <c r="D143" s="59" t="s">
        <v>0</v>
      </c>
      <c r="E143" s="59">
        <v>0</v>
      </c>
      <c r="F143" s="61">
        <v>900</v>
      </c>
      <c r="G143" s="61">
        <f t="shared" si="18"/>
        <v>144</v>
      </c>
      <c r="H143" s="61">
        <f t="shared" ref="H143:H149" si="20">E143*F143*0.18</f>
        <v>0</v>
      </c>
      <c r="I143" s="62">
        <f t="shared" si="12"/>
        <v>0</v>
      </c>
      <c r="J143" s="127">
        <f t="shared" si="19"/>
        <v>0</v>
      </c>
      <c r="K143" s="46"/>
      <c r="M143" s="97"/>
    </row>
    <row r="144" spans="1:13" s="36" customFormat="1" ht="46.5" x14ac:dyDescent="0.7">
      <c r="A144" s="106">
        <v>21</v>
      </c>
      <c r="B144" s="57">
        <v>45194</v>
      </c>
      <c r="C144" s="58" t="s">
        <v>1018</v>
      </c>
      <c r="D144" s="59" t="s">
        <v>0</v>
      </c>
      <c r="E144" s="59">
        <v>3</v>
      </c>
      <c r="F144" s="61">
        <v>60</v>
      </c>
      <c r="G144" s="61">
        <f t="shared" si="18"/>
        <v>9.6</v>
      </c>
      <c r="H144" s="61">
        <f t="shared" si="20"/>
        <v>32.4</v>
      </c>
      <c r="I144" s="62">
        <f t="shared" si="12"/>
        <v>180</v>
      </c>
      <c r="J144" s="127">
        <f t="shared" si="19"/>
        <v>212.4</v>
      </c>
      <c r="K144" s="46"/>
      <c r="M144" s="97"/>
    </row>
    <row r="145" spans="1:13" s="36" customFormat="1" ht="46.5" x14ac:dyDescent="0.7">
      <c r="A145" s="106">
        <v>10</v>
      </c>
      <c r="B145" s="57">
        <v>45447</v>
      </c>
      <c r="C145" s="58" t="s">
        <v>935</v>
      </c>
      <c r="D145" s="59" t="s">
        <v>0</v>
      </c>
      <c r="E145" s="59">
        <v>10</v>
      </c>
      <c r="F145" s="61">
        <v>55.93</v>
      </c>
      <c r="G145" s="61">
        <f t="shared" si="18"/>
        <v>8.9488000000000003</v>
      </c>
      <c r="H145" s="61">
        <f t="shared" si="20"/>
        <v>100.67399999999999</v>
      </c>
      <c r="I145" s="62">
        <f t="shared" si="12"/>
        <v>559.29999999999995</v>
      </c>
      <c r="J145" s="127">
        <f t="shared" si="19"/>
        <v>659.97399999999993</v>
      </c>
      <c r="K145" s="46"/>
      <c r="M145" s="97"/>
    </row>
    <row r="146" spans="1:13" s="36" customFormat="1" ht="46.5" x14ac:dyDescent="0.7">
      <c r="A146" s="106">
        <v>2</v>
      </c>
      <c r="B146" s="57">
        <v>45222</v>
      </c>
      <c r="C146" s="58" t="s">
        <v>753</v>
      </c>
      <c r="D146" s="59" t="s">
        <v>0</v>
      </c>
      <c r="E146" s="59">
        <v>0</v>
      </c>
      <c r="F146" s="61">
        <v>6000</v>
      </c>
      <c r="G146" s="61">
        <f t="shared" si="18"/>
        <v>960</v>
      </c>
      <c r="H146" s="61">
        <f t="shared" si="20"/>
        <v>0</v>
      </c>
      <c r="I146" s="62">
        <f t="shared" si="12"/>
        <v>0</v>
      </c>
      <c r="J146" s="127">
        <f t="shared" si="19"/>
        <v>0</v>
      </c>
      <c r="K146" s="46"/>
      <c r="M146" s="97"/>
    </row>
    <row r="147" spans="1:13" s="36" customFormat="1" ht="46.5" x14ac:dyDescent="0.7">
      <c r="A147" s="106">
        <v>2</v>
      </c>
      <c r="B147" s="57">
        <v>45435</v>
      </c>
      <c r="C147" s="58" t="s">
        <v>909</v>
      </c>
      <c r="D147" s="59" t="s">
        <v>0</v>
      </c>
      <c r="E147" s="59">
        <v>1</v>
      </c>
      <c r="F147" s="61">
        <v>3950</v>
      </c>
      <c r="G147" s="61">
        <f t="shared" si="18"/>
        <v>632</v>
      </c>
      <c r="H147" s="61">
        <f t="shared" si="20"/>
        <v>711</v>
      </c>
      <c r="I147" s="62">
        <f t="shared" si="12"/>
        <v>3950</v>
      </c>
      <c r="J147" s="127">
        <f t="shared" si="19"/>
        <v>4661</v>
      </c>
      <c r="K147" s="46"/>
      <c r="M147" s="97"/>
    </row>
    <row r="148" spans="1:13" s="36" customFormat="1" ht="46.5" x14ac:dyDescent="0.7">
      <c r="A148" s="106">
        <v>3</v>
      </c>
      <c r="B148" s="57">
        <v>45415</v>
      </c>
      <c r="C148" s="58" t="s">
        <v>850</v>
      </c>
      <c r="D148" s="59" t="s">
        <v>0</v>
      </c>
      <c r="E148" s="59">
        <v>0</v>
      </c>
      <c r="F148" s="61">
        <v>9500</v>
      </c>
      <c r="G148" s="61">
        <f t="shared" si="18"/>
        <v>1520</v>
      </c>
      <c r="H148" s="61">
        <f t="shared" si="20"/>
        <v>0</v>
      </c>
      <c r="I148" s="62">
        <f t="shared" si="12"/>
        <v>0</v>
      </c>
      <c r="J148" s="127">
        <f t="shared" si="19"/>
        <v>0</v>
      </c>
      <c r="K148" s="46"/>
      <c r="M148" s="97"/>
    </row>
    <row r="149" spans="1:13" s="36" customFormat="1" ht="46.5" x14ac:dyDescent="0.7">
      <c r="A149" s="106">
        <v>3</v>
      </c>
      <c r="B149" s="57">
        <v>45428</v>
      </c>
      <c r="C149" s="58" t="s">
        <v>876</v>
      </c>
      <c r="D149" s="59" t="s">
        <v>0</v>
      </c>
      <c r="E149" s="59">
        <v>3</v>
      </c>
      <c r="F149" s="61">
        <v>2170</v>
      </c>
      <c r="G149" s="61">
        <f t="shared" si="18"/>
        <v>347.2</v>
      </c>
      <c r="H149" s="61">
        <f t="shared" si="20"/>
        <v>1171.8</v>
      </c>
      <c r="I149" s="62">
        <f t="shared" si="12"/>
        <v>6510</v>
      </c>
      <c r="J149" s="127">
        <f t="shared" si="19"/>
        <v>7681.8</v>
      </c>
      <c r="K149" s="46"/>
      <c r="M149" s="97"/>
    </row>
    <row r="150" spans="1:13" s="36" customFormat="1" ht="46.5" x14ac:dyDescent="0.7">
      <c r="A150" s="106">
        <v>10</v>
      </c>
      <c r="B150" s="57">
        <v>45453</v>
      </c>
      <c r="C150" s="58" t="s">
        <v>965</v>
      </c>
      <c r="D150" s="59" t="s">
        <v>0</v>
      </c>
      <c r="E150" s="59">
        <v>10</v>
      </c>
      <c r="F150" s="61">
        <v>300</v>
      </c>
      <c r="G150" s="61">
        <f t="shared" si="18"/>
        <v>48</v>
      </c>
      <c r="H150" s="61">
        <f>E150*F150*0.18</f>
        <v>540</v>
      </c>
      <c r="I150" s="62">
        <f t="shared" si="12"/>
        <v>3000</v>
      </c>
      <c r="J150" s="127">
        <f t="shared" si="19"/>
        <v>3540</v>
      </c>
      <c r="K150" s="46"/>
      <c r="M150" s="97"/>
    </row>
    <row r="151" spans="1:13" ht="46.5" x14ac:dyDescent="0.7">
      <c r="A151" s="106">
        <v>15</v>
      </c>
      <c r="B151" s="57">
        <v>44341</v>
      </c>
      <c r="C151" s="58" t="s">
        <v>217</v>
      </c>
      <c r="D151" s="59" t="s">
        <v>103</v>
      </c>
      <c r="E151" s="60">
        <v>0</v>
      </c>
      <c r="F151" s="61">
        <v>170</v>
      </c>
      <c r="G151" s="61">
        <f t="shared" si="18"/>
        <v>27.2</v>
      </c>
      <c r="H151" s="61">
        <f t="shared" ref="H151:H157" si="21">E151*F151*0.16</f>
        <v>0</v>
      </c>
      <c r="I151" s="62">
        <f t="shared" si="12"/>
        <v>0</v>
      </c>
      <c r="J151" s="127">
        <f t="shared" si="19"/>
        <v>0</v>
      </c>
      <c r="K151" s="46"/>
      <c r="M151" s="97"/>
    </row>
    <row r="152" spans="1:13" s="36" customFormat="1" ht="46.5" x14ac:dyDescent="0.7">
      <c r="A152" s="106">
        <v>0</v>
      </c>
      <c r="B152" s="57">
        <v>44713</v>
      </c>
      <c r="C152" s="58" t="s">
        <v>217</v>
      </c>
      <c r="D152" s="59" t="s">
        <v>540</v>
      </c>
      <c r="E152" s="60">
        <v>0</v>
      </c>
      <c r="F152" s="61">
        <v>247.68</v>
      </c>
      <c r="G152" s="61">
        <f t="shared" si="18"/>
        <v>39.628800000000005</v>
      </c>
      <c r="H152" s="61">
        <f t="shared" si="21"/>
        <v>0</v>
      </c>
      <c r="I152" s="62">
        <f t="shared" ref="I152:I161" si="22">E152*F152</f>
        <v>0</v>
      </c>
      <c r="J152" s="127">
        <f t="shared" si="19"/>
        <v>0</v>
      </c>
      <c r="K152" s="46"/>
      <c r="M152" s="97"/>
    </row>
    <row r="153" spans="1:13" s="36" customFormat="1" ht="46.5" x14ac:dyDescent="0.7">
      <c r="A153" s="106">
        <v>118</v>
      </c>
      <c r="B153" s="57">
        <v>44908</v>
      </c>
      <c r="C153" s="58" t="s">
        <v>217</v>
      </c>
      <c r="D153" s="59" t="s">
        <v>540</v>
      </c>
      <c r="E153" s="60">
        <v>0</v>
      </c>
      <c r="F153" s="61">
        <v>219.1</v>
      </c>
      <c r="G153" s="61">
        <f t="shared" si="18"/>
        <v>35.055999999999997</v>
      </c>
      <c r="H153" s="61">
        <f t="shared" si="21"/>
        <v>0</v>
      </c>
      <c r="I153" s="62">
        <f t="shared" si="22"/>
        <v>0</v>
      </c>
      <c r="J153" s="63">
        <f t="shared" si="19"/>
        <v>0</v>
      </c>
      <c r="K153" s="46"/>
      <c r="M153" s="97"/>
    </row>
    <row r="154" spans="1:13" s="36" customFormat="1" ht="46.5" x14ac:dyDescent="0.7">
      <c r="A154" s="106">
        <v>230</v>
      </c>
      <c r="B154" s="57">
        <v>45035</v>
      </c>
      <c r="C154" s="58" t="s">
        <v>663</v>
      </c>
      <c r="D154" s="59" t="s">
        <v>540</v>
      </c>
      <c r="E154" s="60">
        <v>0</v>
      </c>
      <c r="F154" s="61">
        <v>223</v>
      </c>
      <c r="G154" s="61">
        <f t="shared" si="18"/>
        <v>35.68</v>
      </c>
      <c r="H154" s="61">
        <f t="shared" si="21"/>
        <v>0</v>
      </c>
      <c r="I154" s="62">
        <f t="shared" si="22"/>
        <v>0</v>
      </c>
      <c r="J154" s="63">
        <f t="shared" si="19"/>
        <v>0</v>
      </c>
      <c r="K154" s="46"/>
      <c r="M154" s="97"/>
    </row>
    <row r="155" spans="1:13" s="36" customFormat="1" ht="46.5" x14ac:dyDescent="0.7">
      <c r="A155" s="106">
        <v>500</v>
      </c>
      <c r="B155" s="57">
        <v>45212</v>
      </c>
      <c r="C155" s="58" t="s">
        <v>749</v>
      </c>
      <c r="D155" s="59" t="s">
        <v>540</v>
      </c>
      <c r="E155" s="60">
        <v>0</v>
      </c>
      <c r="F155" s="61">
        <v>317</v>
      </c>
      <c r="G155" s="61">
        <f t="shared" si="18"/>
        <v>50.72</v>
      </c>
      <c r="H155" s="61">
        <f t="shared" si="21"/>
        <v>0</v>
      </c>
      <c r="I155" s="62">
        <f t="shared" si="22"/>
        <v>0</v>
      </c>
      <c r="J155" s="63">
        <f t="shared" si="19"/>
        <v>0</v>
      </c>
      <c r="K155" s="46"/>
      <c r="M155" s="97"/>
    </row>
    <row r="156" spans="1:13" s="36" customFormat="1" ht="46.5" x14ac:dyDescent="0.7">
      <c r="A156" s="106">
        <v>200</v>
      </c>
      <c r="B156" s="57">
        <v>45384</v>
      </c>
      <c r="C156" s="58" t="s">
        <v>829</v>
      </c>
      <c r="D156" s="59" t="s">
        <v>540</v>
      </c>
      <c r="E156" s="60">
        <v>91</v>
      </c>
      <c r="F156" s="61">
        <v>221</v>
      </c>
      <c r="G156" s="61">
        <f t="shared" si="18"/>
        <v>35.36</v>
      </c>
      <c r="H156" s="61">
        <f t="shared" si="21"/>
        <v>3217.76</v>
      </c>
      <c r="I156" s="62">
        <f t="shared" si="22"/>
        <v>20111</v>
      </c>
      <c r="J156" s="63">
        <f t="shared" si="19"/>
        <v>23328.760000000002</v>
      </c>
      <c r="K156" s="46"/>
      <c r="M156" s="97"/>
    </row>
    <row r="157" spans="1:13" ht="46.5" x14ac:dyDescent="0.7">
      <c r="A157" s="106">
        <v>400</v>
      </c>
      <c r="B157" s="57">
        <v>44109</v>
      </c>
      <c r="C157" s="64" t="s">
        <v>127</v>
      </c>
      <c r="D157" s="59" t="s">
        <v>0</v>
      </c>
      <c r="E157" s="59">
        <v>0</v>
      </c>
      <c r="F157" s="61">
        <v>84.99</v>
      </c>
      <c r="G157" s="61">
        <f t="shared" si="18"/>
        <v>13.5984</v>
      </c>
      <c r="H157" s="61">
        <f t="shared" si="21"/>
        <v>0</v>
      </c>
      <c r="I157" s="62">
        <f t="shared" si="22"/>
        <v>0</v>
      </c>
      <c r="J157" s="63">
        <f t="shared" si="19"/>
        <v>0</v>
      </c>
      <c r="K157" s="46"/>
      <c r="M157" s="97"/>
    </row>
    <row r="158" spans="1:13" s="36" customFormat="1" ht="46.5" x14ac:dyDescent="0.7">
      <c r="A158" s="106">
        <v>0</v>
      </c>
      <c r="B158" s="57">
        <v>44797</v>
      </c>
      <c r="C158" s="64" t="s">
        <v>127</v>
      </c>
      <c r="D158" s="59" t="s">
        <v>0</v>
      </c>
      <c r="E158" s="59">
        <v>0</v>
      </c>
      <c r="F158" s="61">
        <v>61.02</v>
      </c>
      <c r="G158" s="61">
        <f>0.18*F158</f>
        <v>10.983600000000001</v>
      </c>
      <c r="H158" s="61">
        <f>E158*F158*0.18</f>
        <v>0</v>
      </c>
      <c r="I158" s="62">
        <f t="shared" si="22"/>
        <v>0</v>
      </c>
      <c r="J158" s="63">
        <f t="shared" si="19"/>
        <v>0</v>
      </c>
      <c r="K158" s="46"/>
      <c r="M158" s="97"/>
    </row>
    <row r="159" spans="1:13" s="36" customFormat="1" ht="46.5" x14ac:dyDescent="0.7">
      <c r="A159" s="106">
        <v>67</v>
      </c>
      <c r="B159" s="57">
        <v>44880</v>
      </c>
      <c r="C159" s="64" t="s">
        <v>999</v>
      </c>
      <c r="D159" s="59" t="s">
        <v>0</v>
      </c>
      <c r="E159" s="59">
        <v>0</v>
      </c>
      <c r="F159" s="136">
        <v>0</v>
      </c>
      <c r="G159" s="61">
        <f>0.18*F159</f>
        <v>0</v>
      </c>
      <c r="H159" s="61">
        <f>E159*F159*0.18</f>
        <v>0</v>
      </c>
      <c r="I159" s="62">
        <f t="shared" si="22"/>
        <v>0</v>
      </c>
      <c r="J159" s="63">
        <f t="shared" si="19"/>
        <v>0</v>
      </c>
      <c r="K159" s="46"/>
      <c r="M159" s="97"/>
    </row>
    <row r="160" spans="1:13" s="36" customFormat="1" ht="46.5" x14ac:dyDescent="0.7">
      <c r="A160" s="106">
        <v>150</v>
      </c>
      <c r="B160" s="57">
        <v>44939</v>
      </c>
      <c r="C160" s="64" t="s">
        <v>592</v>
      </c>
      <c r="D160" s="59" t="s">
        <v>0</v>
      </c>
      <c r="E160" s="59">
        <v>0</v>
      </c>
      <c r="F160" s="136"/>
      <c r="G160" s="61">
        <f>0.18*F160</f>
        <v>0</v>
      </c>
      <c r="H160" s="61">
        <f>E160*F160*0.18</f>
        <v>0</v>
      </c>
      <c r="I160" s="62">
        <f t="shared" si="22"/>
        <v>0</v>
      </c>
      <c r="J160" s="63">
        <f t="shared" si="19"/>
        <v>0</v>
      </c>
      <c r="K160" s="46"/>
      <c r="M160" s="97"/>
    </row>
    <row r="161" spans="1:13" s="36" customFormat="1" ht="46.5" x14ac:dyDescent="0.7">
      <c r="A161" s="106">
        <v>1000</v>
      </c>
      <c r="B161" s="57">
        <v>45428</v>
      </c>
      <c r="C161" s="64" t="s">
        <v>592</v>
      </c>
      <c r="D161" s="59" t="s">
        <v>0</v>
      </c>
      <c r="E161" s="59">
        <v>540</v>
      </c>
      <c r="F161" s="136">
        <v>59</v>
      </c>
      <c r="G161" s="61">
        <f>0.18*F161</f>
        <v>10.62</v>
      </c>
      <c r="H161" s="61">
        <f>E161*F161*0.18</f>
        <v>5734.8</v>
      </c>
      <c r="I161" s="62">
        <f t="shared" si="22"/>
        <v>31860</v>
      </c>
      <c r="J161" s="63">
        <f t="shared" si="19"/>
        <v>37594.800000000003</v>
      </c>
      <c r="K161" s="46"/>
      <c r="M161" s="97"/>
    </row>
    <row r="162" spans="1:13" s="36" customFormat="1" ht="46.5" x14ac:dyDescent="0.7">
      <c r="A162" s="106">
        <v>10</v>
      </c>
      <c r="B162" s="57">
        <v>44880</v>
      </c>
      <c r="C162" s="64" t="s">
        <v>1000</v>
      </c>
      <c r="D162" s="59" t="s">
        <v>0</v>
      </c>
      <c r="E162" s="59">
        <v>0</v>
      </c>
      <c r="F162" s="61">
        <v>0</v>
      </c>
      <c r="G162" s="61">
        <f>0.18*F162</f>
        <v>0</v>
      </c>
      <c r="H162" s="61">
        <f>E162*F162*0.18</f>
        <v>0</v>
      </c>
      <c r="I162" s="62"/>
      <c r="J162" s="63">
        <f t="shared" ref="J162:J173" si="23">H162+I162</f>
        <v>0</v>
      </c>
      <c r="K162" s="46"/>
      <c r="M162" s="97"/>
    </row>
    <row r="163" spans="1:13" ht="46.5" x14ac:dyDescent="0.7">
      <c r="A163" s="106">
        <v>0</v>
      </c>
      <c r="B163" s="57">
        <v>43805</v>
      </c>
      <c r="C163" s="64" t="s">
        <v>119</v>
      </c>
      <c r="D163" s="59" t="s">
        <v>0</v>
      </c>
      <c r="E163" s="59">
        <v>0</v>
      </c>
      <c r="F163" s="61">
        <v>147.5</v>
      </c>
      <c r="G163" s="61">
        <f t="shared" si="18"/>
        <v>23.6</v>
      </c>
      <c r="H163" s="61">
        <f>E163*F163*0.16</f>
        <v>0</v>
      </c>
      <c r="I163" s="62">
        <f>E163*F163</f>
        <v>0</v>
      </c>
      <c r="J163" s="63">
        <f t="shared" si="23"/>
        <v>0</v>
      </c>
      <c r="K163" s="46"/>
      <c r="M163" s="97"/>
    </row>
    <row r="164" spans="1:13" s="36" customFormat="1" ht="46.5" x14ac:dyDescent="0.7">
      <c r="A164" s="106">
        <v>0</v>
      </c>
      <c r="B164" s="57">
        <v>44798</v>
      </c>
      <c r="C164" s="64" t="s">
        <v>569</v>
      </c>
      <c r="D164" s="59" t="s">
        <v>0</v>
      </c>
      <c r="E164" s="59">
        <v>0</v>
      </c>
      <c r="F164" s="61">
        <v>164.71</v>
      </c>
      <c r="G164" s="61">
        <f t="shared" si="18"/>
        <v>26.3536</v>
      </c>
      <c r="H164" s="61">
        <f>E164*F164*0.18</f>
        <v>0</v>
      </c>
      <c r="I164" s="62">
        <f>E164*F164</f>
        <v>0</v>
      </c>
      <c r="J164" s="63">
        <f t="shared" si="23"/>
        <v>0</v>
      </c>
      <c r="K164" s="46"/>
      <c r="M164" s="97"/>
    </row>
    <row r="165" spans="1:13" s="36" customFormat="1" ht="46.5" x14ac:dyDescent="0.7">
      <c r="A165" s="106">
        <v>12</v>
      </c>
      <c r="B165" s="57">
        <v>44797</v>
      </c>
      <c r="C165" s="64" t="s">
        <v>567</v>
      </c>
      <c r="D165" s="59" t="s">
        <v>0</v>
      </c>
      <c r="E165" s="59">
        <v>0</v>
      </c>
      <c r="F165" s="61">
        <v>116.27</v>
      </c>
      <c r="G165" s="61">
        <f t="shared" si="18"/>
        <v>18.603200000000001</v>
      </c>
      <c r="H165" s="61">
        <f>E165*F165*0.18</f>
        <v>0</v>
      </c>
      <c r="I165" s="62">
        <f>E165*F165</f>
        <v>0</v>
      </c>
      <c r="J165" s="63">
        <f t="shared" si="23"/>
        <v>0</v>
      </c>
      <c r="K165" s="46"/>
      <c r="M165" s="97"/>
    </row>
    <row r="166" spans="1:13" ht="28.5" x14ac:dyDescent="0.45">
      <c r="A166" s="106">
        <v>0</v>
      </c>
      <c r="B166" s="57">
        <v>43810</v>
      </c>
      <c r="C166" s="64" t="s">
        <v>188</v>
      </c>
      <c r="D166" s="59" t="s">
        <v>0</v>
      </c>
      <c r="E166" s="59">
        <v>106</v>
      </c>
      <c r="F166" s="66">
        <v>82.43</v>
      </c>
      <c r="G166" s="61">
        <f t="shared" si="18"/>
        <v>13.188800000000001</v>
      </c>
      <c r="H166" s="61">
        <f>E166*F166*0.16</f>
        <v>1398.0128</v>
      </c>
      <c r="I166" s="62">
        <f t="shared" si="12"/>
        <v>8737.58</v>
      </c>
      <c r="J166" s="63">
        <f t="shared" si="23"/>
        <v>10135.5928</v>
      </c>
      <c r="K166" s="46"/>
      <c r="M166" s="98"/>
    </row>
    <row r="167" spans="1:13" ht="28.5" x14ac:dyDescent="0.45">
      <c r="A167" s="106">
        <v>0</v>
      </c>
      <c r="B167" s="57">
        <v>44109</v>
      </c>
      <c r="C167" s="64" t="s">
        <v>360</v>
      </c>
      <c r="D167" s="59" t="s">
        <v>0</v>
      </c>
      <c r="E167" s="59">
        <v>148</v>
      </c>
      <c r="F167" s="66">
        <v>85.8</v>
      </c>
      <c r="G167" s="61">
        <f t="shared" si="18"/>
        <v>13.728</v>
      </c>
      <c r="H167" s="61">
        <f>E167*F167*0.16</f>
        <v>2031.7439999999999</v>
      </c>
      <c r="I167" s="62">
        <f t="shared" si="12"/>
        <v>12698.4</v>
      </c>
      <c r="J167" s="63">
        <f t="shared" si="23"/>
        <v>14730.144</v>
      </c>
      <c r="K167" s="46"/>
    </row>
    <row r="168" spans="1:13" s="36" customFormat="1" ht="28.5" x14ac:dyDescent="0.45">
      <c r="A168" s="106">
        <v>0</v>
      </c>
      <c r="B168" s="57">
        <v>44798</v>
      </c>
      <c r="C168" s="64" t="s">
        <v>568</v>
      </c>
      <c r="D168" s="59" t="s">
        <v>0</v>
      </c>
      <c r="E168" s="59">
        <v>0</v>
      </c>
      <c r="F168" s="66">
        <v>121.18</v>
      </c>
      <c r="G168" s="61">
        <f>0.16*F168</f>
        <v>19.3888</v>
      </c>
      <c r="H168" s="61">
        <f>E168*F168*0.16</f>
        <v>0</v>
      </c>
      <c r="I168" s="62">
        <f t="shared" si="12"/>
        <v>0</v>
      </c>
      <c r="J168" s="63">
        <f t="shared" si="23"/>
        <v>0</v>
      </c>
      <c r="K168" s="46"/>
    </row>
    <row r="169" spans="1:13" ht="28.5" x14ac:dyDescent="0.45">
      <c r="A169" s="106">
        <v>8</v>
      </c>
      <c r="B169" s="57">
        <v>44109</v>
      </c>
      <c r="C169" s="64" t="s">
        <v>120</v>
      </c>
      <c r="D169" s="59" t="s">
        <v>0</v>
      </c>
      <c r="E169" s="59">
        <v>0</v>
      </c>
      <c r="F169" s="66">
        <v>194.7</v>
      </c>
      <c r="G169" s="61">
        <f t="shared" si="18"/>
        <v>31.151999999999997</v>
      </c>
      <c r="H169" s="61">
        <f>E169*F169*0.16</f>
        <v>0</v>
      </c>
      <c r="I169" s="62">
        <f t="shared" si="12"/>
        <v>0</v>
      </c>
      <c r="J169" s="63">
        <f t="shared" si="23"/>
        <v>0</v>
      </c>
      <c r="K169" s="46"/>
    </row>
    <row r="170" spans="1:13" s="36" customFormat="1" ht="28.5" x14ac:dyDescent="0.45">
      <c r="A170" s="106">
        <v>25</v>
      </c>
      <c r="B170" s="57">
        <v>45405</v>
      </c>
      <c r="C170" s="64" t="s">
        <v>120</v>
      </c>
      <c r="D170" s="59" t="s">
        <v>0</v>
      </c>
      <c r="E170" s="59">
        <v>24</v>
      </c>
      <c r="F170" s="66">
        <v>182.2</v>
      </c>
      <c r="G170" s="61">
        <f>0.16*F170</f>
        <v>29.151999999999997</v>
      </c>
      <c r="H170" s="61">
        <f>E170*F170*0.18</f>
        <v>787.10399999999981</v>
      </c>
      <c r="I170" s="62">
        <f t="shared" si="12"/>
        <v>4372.7999999999993</v>
      </c>
      <c r="J170" s="63">
        <f t="shared" si="23"/>
        <v>5159.9039999999986</v>
      </c>
      <c r="K170" s="46"/>
    </row>
    <row r="171" spans="1:13" s="36" customFormat="1" ht="28.5" x14ac:dyDescent="0.45">
      <c r="A171" s="106">
        <v>24</v>
      </c>
      <c r="B171" s="57">
        <v>45405</v>
      </c>
      <c r="C171" s="64" t="s">
        <v>840</v>
      </c>
      <c r="D171" s="59" t="s">
        <v>0</v>
      </c>
      <c r="E171" s="59">
        <v>24</v>
      </c>
      <c r="F171" s="66">
        <v>182.2</v>
      </c>
      <c r="G171" s="61">
        <f>0.16*F171</f>
        <v>29.151999999999997</v>
      </c>
      <c r="H171" s="61">
        <f>E171*F171*0.18</f>
        <v>787.10399999999981</v>
      </c>
      <c r="I171" s="62">
        <f t="shared" si="12"/>
        <v>4372.7999999999993</v>
      </c>
      <c r="J171" s="63">
        <f t="shared" si="23"/>
        <v>5159.9039999999986</v>
      </c>
      <c r="K171" s="46"/>
    </row>
    <row r="172" spans="1:13" s="36" customFormat="1" ht="28.5" x14ac:dyDescent="0.45">
      <c r="A172" s="106">
        <v>0</v>
      </c>
      <c r="B172" s="57">
        <v>44798</v>
      </c>
      <c r="C172" s="64" t="s">
        <v>570</v>
      </c>
      <c r="D172" s="59" t="s">
        <v>571</v>
      </c>
      <c r="E172" s="59">
        <v>0</v>
      </c>
      <c r="F172" s="66">
        <v>225.88</v>
      </c>
      <c r="G172" s="61">
        <f>0.18*F172</f>
        <v>40.6584</v>
      </c>
      <c r="H172" s="61">
        <f>E172*F172*0.18</f>
        <v>0</v>
      </c>
      <c r="I172" s="62">
        <f t="shared" si="12"/>
        <v>0</v>
      </c>
      <c r="J172" s="63">
        <f t="shared" si="23"/>
        <v>0</v>
      </c>
      <c r="K172" s="46"/>
    </row>
    <row r="173" spans="1:13" ht="33.75" x14ac:dyDescent="0.5">
      <c r="A173" s="106">
        <v>15</v>
      </c>
      <c r="B173" s="57">
        <v>43805</v>
      </c>
      <c r="C173" s="64" t="s">
        <v>517</v>
      </c>
      <c r="D173" s="59" t="s">
        <v>0</v>
      </c>
      <c r="E173" s="59">
        <v>0</v>
      </c>
      <c r="F173" s="66">
        <v>25</v>
      </c>
      <c r="G173" s="61">
        <f t="shared" si="18"/>
        <v>4</v>
      </c>
      <c r="H173" s="61">
        <f>E173*F173*0.16</f>
        <v>0</v>
      </c>
      <c r="I173" s="62">
        <f>E173*F173</f>
        <v>0</v>
      </c>
      <c r="J173" s="63">
        <f t="shared" si="23"/>
        <v>0</v>
      </c>
      <c r="K173" s="46"/>
      <c r="M173" s="99"/>
    </row>
    <row r="174" spans="1:13" s="40" customFormat="1" ht="28.5" x14ac:dyDescent="0.45">
      <c r="A174" s="106">
        <v>240</v>
      </c>
      <c r="B174" s="72">
        <v>45253</v>
      </c>
      <c r="C174" s="78" t="s">
        <v>1014</v>
      </c>
      <c r="D174" s="74" t="s">
        <v>0</v>
      </c>
      <c r="E174" s="74">
        <v>17</v>
      </c>
      <c r="F174" s="76"/>
      <c r="G174" s="75"/>
      <c r="H174" s="75"/>
      <c r="I174" s="62"/>
      <c r="J174" s="63"/>
      <c r="K174" s="77"/>
    </row>
    <row r="175" spans="1:13" s="40" customFormat="1" ht="28.5" x14ac:dyDescent="0.45">
      <c r="A175" s="106">
        <v>700</v>
      </c>
      <c r="B175" s="72">
        <v>45294</v>
      </c>
      <c r="C175" s="78" t="s">
        <v>521</v>
      </c>
      <c r="D175" s="74" t="s">
        <v>0</v>
      </c>
      <c r="E175" s="74">
        <v>0</v>
      </c>
      <c r="F175" s="76"/>
      <c r="G175" s="75"/>
      <c r="H175" s="75"/>
      <c r="I175" s="62"/>
      <c r="J175" s="63"/>
      <c r="K175" s="77"/>
    </row>
    <row r="176" spans="1:13" s="40" customFormat="1" ht="28.5" x14ac:dyDescent="0.45">
      <c r="A176" s="106">
        <v>1982</v>
      </c>
      <c r="B176" s="72">
        <v>43811</v>
      </c>
      <c r="C176" s="78" t="s">
        <v>361</v>
      </c>
      <c r="D176" s="74" t="s">
        <v>0</v>
      </c>
      <c r="E176" s="74">
        <v>0</v>
      </c>
      <c r="F176" s="76">
        <v>73.16</v>
      </c>
      <c r="G176" s="75">
        <f t="shared" ref="G176:G213" si="24">0.16*F176</f>
        <v>11.7056</v>
      </c>
      <c r="H176" s="75">
        <f>E176*F176*0.18</f>
        <v>0</v>
      </c>
      <c r="I176" s="62">
        <f>E176*F176</f>
        <v>0</v>
      </c>
      <c r="J176" s="63">
        <f>H176+I176</f>
        <v>0</v>
      </c>
      <c r="K176" s="77"/>
    </row>
    <row r="177" spans="1:11" s="40" customFormat="1" ht="28.5" x14ac:dyDescent="0.45">
      <c r="A177" s="106">
        <v>0</v>
      </c>
      <c r="B177" s="72">
        <v>45125</v>
      </c>
      <c r="C177" s="78" t="s">
        <v>699</v>
      </c>
      <c r="D177" s="74" t="s">
        <v>0</v>
      </c>
      <c r="E177" s="74">
        <v>0</v>
      </c>
      <c r="F177" s="76">
        <v>0</v>
      </c>
      <c r="G177" s="75">
        <f t="shared" si="24"/>
        <v>0</v>
      </c>
      <c r="H177" s="75">
        <f>E177*F177*0.18</f>
        <v>0</v>
      </c>
      <c r="I177" s="62">
        <f>E177*F177</f>
        <v>0</v>
      </c>
      <c r="J177" s="63">
        <f>H177+I177</f>
        <v>0</v>
      </c>
      <c r="K177" s="77"/>
    </row>
    <row r="178" spans="1:11" s="40" customFormat="1" ht="28.5" x14ac:dyDescent="0.45">
      <c r="A178" s="106">
        <v>4</v>
      </c>
      <c r="B178" s="72">
        <v>45266</v>
      </c>
      <c r="C178" s="78" t="s">
        <v>789</v>
      </c>
      <c r="D178" s="74" t="s">
        <v>0</v>
      </c>
      <c r="E178" s="74">
        <v>0</v>
      </c>
      <c r="F178" s="76">
        <v>194000</v>
      </c>
      <c r="G178" s="75">
        <f>0.18*F178</f>
        <v>34920</v>
      </c>
      <c r="H178" s="75">
        <f>E178*F178*0.18</f>
        <v>0</v>
      </c>
      <c r="I178" s="62">
        <f>E178*F178</f>
        <v>0</v>
      </c>
      <c r="J178" s="63">
        <f>H178+I178</f>
        <v>0</v>
      </c>
      <c r="K178" s="77"/>
    </row>
    <row r="179" spans="1:11" s="40" customFormat="1" ht="28.5" x14ac:dyDescent="0.45">
      <c r="A179" s="106">
        <v>1</v>
      </c>
      <c r="B179" s="72">
        <v>45266</v>
      </c>
      <c r="C179" s="78" t="s">
        <v>790</v>
      </c>
      <c r="D179" s="74" t="s">
        <v>0</v>
      </c>
      <c r="E179" s="74">
        <v>0</v>
      </c>
      <c r="F179" s="76">
        <v>82000</v>
      </c>
      <c r="G179" s="75">
        <f>0.18*F179</f>
        <v>14760</v>
      </c>
      <c r="H179" s="75">
        <f>E179*F179*0.18</f>
        <v>0</v>
      </c>
      <c r="I179" s="62">
        <f>E179*F179</f>
        <v>0</v>
      </c>
      <c r="J179" s="63">
        <f>H179+I179</f>
        <v>0</v>
      </c>
      <c r="K179" s="77"/>
    </row>
    <row r="180" spans="1:11" s="40" customFormat="1" ht="28.5" x14ac:dyDescent="0.45">
      <c r="A180" s="106">
        <v>242</v>
      </c>
      <c r="B180" s="72">
        <v>45092</v>
      </c>
      <c r="C180" s="78" t="s">
        <v>690</v>
      </c>
      <c r="D180" s="74" t="s">
        <v>0</v>
      </c>
      <c r="E180" s="74">
        <v>0</v>
      </c>
      <c r="F180" s="76">
        <v>435.88</v>
      </c>
      <c r="G180" s="75">
        <f t="shared" si="24"/>
        <v>69.740800000000007</v>
      </c>
      <c r="H180" s="75">
        <f>E180*F180*0.18</f>
        <v>0</v>
      </c>
      <c r="I180" s="62">
        <f t="shared" si="12"/>
        <v>0</v>
      </c>
      <c r="J180" s="63">
        <f t="shared" ref="J180:J202" si="25">H180+I180</f>
        <v>0</v>
      </c>
      <c r="K180" s="77"/>
    </row>
    <row r="181" spans="1:11" ht="28.5" x14ac:dyDescent="0.45">
      <c r="A181" s="106">
        <v>15</v>
      </c>
      <c r="B181" s="57">
        <v>41068</v>
      </c>
      <c r="C181" s="64" t="s">
        <v>144</v>
      </c>
      <c r="D181" s="59" t="s">
        <v>0</v>
      </c>
      <c r="E181" s="59">
        <v>0</v>
      </c>
      <c r="F181" s="61">
        <v>280</v>
      </c>
      <c r="G181" s="61">
        <f t="shared" si="24"/>
        <v>44.800000000000004</v>
      </c>
      <c r="H181" s="75">
        <f t="shared" ref="H181:H187" si="26">E181*F181*0.16</f>
        <v>0</v>
      </c>
      <c r="I181" s="62">
        <f t="shared" ref="I181:I188" si="27">E181*F181</f>
        <v>0</v>
      </c>
      <c r="J181" s="63">
        <f t="shared" si="25"/>
        <v>0</v>
      </c>
      <c r="K181" s="46"/>
    </row>
    <row r="182" spans="1:11" ht="28.5" x14ac:dyDescent="0.45">
      <c r="A182" s="106">
        <v>0</v>
      </c>
      <c r="B182" s="57">
        <v>41597</v>
      </c>
      <c r="C182" s="64" t="s">
        <v>113</v>
      </c>
      <c r="D182" s="59" t="s">
        <v>0</v>
      </c>
      <c r="E182" s="59">
        <v>0</v>
      </c>
      <c r="F182" s="66">
        <v>981.76</v>
      </c>
      <c r="G182" s="61">
        <f t="shared" si="24"/>
        <v>157.08160000000001</v>
      </c>
      <c r="H182" s="75">
        <f t="shared" si="26"/>
        <v>0</v>
      </c>
      <c r="I182" s="62">
        <f t="shared" si="27"/>
        <v>0</v>
      </c>
      <c r="J182" s="63">
        <f t="shared" si="25"/>
        <v>0</v>
      </c>
      <c r="K182" s="46"/>
    </row>
    <row r="183" spans="1:11" ht="28.5" x14ac:dyDescent="0.45">
      <c r="A183" s="106">
        <v>0</v>
      </c>
      <c r="B183" s="57">
        <v>41991</v>
      </c>
      <c r="C183" s="64" t="s">
        <v>112</v>
      </c>
      <c r="D183" s="59" t="s">
        <v>0</v>
      </c>
      <c r="E183" s="59">
        <f>'[1]Cartucho Tinta HP-21'!$H$12</f>
        <v>0</v>
      </c>
      <c r="F183" s="66">
        <v>830</v>
      </c>
      <c r="G183" s="61">
        <f t="shared" si="24"/>
        <v>132.80000000000001</v>
      </c>
      <c r="H183" s="75">
        <f t="shared" si="26"/>
        <v>0</v>
      </c>
      <c r="I183" s="62">
        <f t="shared" si="27"/>
        <v>0</v>
      </c>
      <c r="J183" s="63">
        <f t="shared" si="25"/>
        <v>0</v>
      </c>
      <c r="K183" s="46"/>
    </row>
    <row r="184" spans="1:11" ht="28.5" x14ac:dyDescent="0.45">
      <c r="A184" s="106">
        <v>0</v>
      </c>
      <c r="B184" s="57">
        <v>41093</v>
      </c>
      <c r="C184" s="64" t="s">
        <v>4</v>
      </c>
      <c r="D184" s="59" t="s">
        <v>0</v>
      </c>
      <c r="E184" s="59">
        <v>0</v>
      </c>
      <c r="F184" s="61">
        <v>1009.2</v>
      </c>
      <c r="G184" s="61">
        <f t="shared" si="24"/>
        <v>161.47200000000001</v>
      </c>
      <c r="H184" s="75">
        <f t="shared" si="26"/>
        <v>0</v>
      </c>
      <c r="I184" s="62">
        <f t="shared" si="27"/>
        <v>0</v>
      </c>
      <c r="J184" s="63">
        <f t="shared" si="25"/>
        <v>0</v>
      </c>
      <c r="K184" s="46"/>
    </row>
    <row r="185" spans="1:11" ht="28.5" x14ac:dyDescent="0.45">
      <c r="A185" s="106">
        <v>0</v>
      </c>
      <c r="B185" s="57">
        <v>41093</v>
      </c>
      <c r="C185" s="64" t="s">
        <v>5</v>
      </c>
      <c r="D185" s="59" t="s">
        <v>0</v>
      </c>
      <c r="E185" s="59">
        <v>0</v>
      </c>
      <c r="F185" s="61">
        <v>1218</v>
      </c>
      <c r="G185" s="61">
        <f t="shared" si="24"/>
        <v>194.88</v>
      </c>
      <c r="H185" s="75">
        <f t="shared" si="26"/>
        <v>0</v>
      </c>
      <c r="I185" s="62">
        <f t="shared" si="27"/>
        <v>0</v>
      </c>
      <c r="J185" s="63">
        <f t="shared" si="25"/>
        <v>0</v>
      </c>
      <c r="K185" s="46"/>
    </row>
    <row r="186" spans="1:11" ht="28.5" x14ac:dyDescent="0.45">
      <c r="A186" s="106">
        <v>0</v>
      </c>
      <c r="B186" s="57">
        <v>44442</v>
      </c>
      <c r="C186" s="64" t="s">
        <v>388</v>
      </c>
      <c r="D186" s="59" t="s">
        <v>28</v>
      </c>
      <c r="E186" s="59">
        <v>0</v>
      </c>
      <c r="F186" s="61">
        <v>0</v>
      </c>
      <c r="G186" s="61">
        <f t="shared" si="24"/>
        <v>0</v>
      </c>
      <c r="H186" s="75">
        <f t="shared" si="26"/>
        <v>0</v>
      </c>
      <c r="I186" s="62">
        <f t="shared" si="27"/>
        <v>0</v>
      </c>
      <c r="J186" s="63">
        <f t="shared" si="25"/>
        <v>0</v>
      </c>
      <c r="K186" s="46" t="s">
        <v>564</v>
      </c>
    </row>
    <row r="187" spans="1:11" ht="28.5" x14ac:dyDescent="0.45">
      <c r="A187" s="106">
        <v>0</v>
      </c>
      <c r="B187" s="57">
        <v>42303</v>
      </c>
      <c r="C187" s="64" t="s">
        <v>155</v>
      </c>
      <c r="D187" s="59" t="s">
        <v>28</v>
      </c>
      <c r="E187" s="59">
        <v>0</v>
      </c>
      <c r="F187" s="66">
        <v>2</v>
      </c>
      <c r="G187" s="61">
        <f t="shared" si="24"/>
        <v>0.32</v>
      </c>
      <c r="H187" s="75">
        <f t="shared" si="26"/>
        <v>0</v>
      </c>
      <c r="I187" s="62">
        <f t="shared" si="27"/>
        <v>0</v>
      </c>
      <c r="J187" s="63">
        <f t="shared" si="25"/>
        <v>0</v>
      </c>
      <c r="K187" s="46"/>
    </row>
    <row r="188" spans="1:11" s="36" customFormat="1" ht="28.5" x14ac:dyDescent="0.45">
      <c r="A188" s="106">
        <v>2</v>
      </c>
      <c r="B188" s="57">
        <v>45419</v>
      </c>
      <c r="C188" s="64" t="s">
        <v>873</v>
      </c>
      <c r="D188" s="59" t="s">
        <v>586</v>
      </c>
      <c r="E188" s="59">
        <v>2</v>
      </c>
      <c r="F188" s="66">
        <v>1745</v>
      </c>
      <c r="G188" s="61">
        <f t="shared" si="24"/>
        <v>279.2</v>
      </c>
      <c r="H188" s="75">
        <f>E188*F188*0.18</f>
        <v>628.19999999999993</v>
      </c>
      <c r="I188" s="62">
        <f t="shared" si="27"/>
        <v>3490</v>
      </c>
      <c r="J188" s="63">
        <f t="shared" si="25"/>
        <v>4118.2</v>
      </c>
      <c r="K188" s="46"/>
    </row>
    <row r="189" spans="1:11" ht="28.5" x14ac:dyDescent="0.45">
      <c r="A189" s="106">
        <v>0</v>
      </c>
      <c r="B189" s="57">
        <v>44587</v>
      </c>
      <c r="C189" s="64" t="s">
        <v>326</v>
      </c>
      <c r="D189" s="59" t="s">
        <v>0</v>
      </c>
      <c r="E189" s="59">
        <v>0</v>
      </c>
      <c r="F189" s="66">
        <v>125</v>
      </c>
      <c r="G189" s="61">
        <f>0.16*F189</f>
        <v>20</v>
      </c>
      <c r="H189" s="61">
        <f>E189*F189*0.16</f>
        <v>0</v>
      </c>
      <c r="I189" s="62">
        <f t="shared" si="12"/>
        <v>0</v>
      </c>
      <c r="J189" s="63">
        <f t="shared" si="25"/>
        <v>0</v>
      </c>
      <c r="K189" s="46"/>
    </row>
    <row r="190" spans="1:11" s="36" customFormat="1" ht="28.5" x14ac:dyDescent="0.45">
      <c r="A190" s="106">
        <v>13</v>
      </c>
      <c r="B190" s="57">
        <v>45414</v>
      </c>
      <c r="C190" s="64" t="s">
        <v>326</v>
      </c>
      <c r="D190" s="59" t="s">
        <v>0</v>
      </c>
      <c r="E190" s="59">
        <v>6</v>
      </c>
      <c r="F190" s="66">
        <v>59.5</v>
      </c>
      <c r="G190" s="61">
        <f>0.16*F190</f>
        <v>9.52</v>
      </c>
      <c r="H190" s="61">
        <f>E190*F190*0.18</f>
        <v>64.259999999999991</v>
      </c>
      <c r="I190" s="62">
        <f t="shared" si="12"/>
        <v>357</v>
      </c>
      <c r="J190" s="63">
        <f t="shared" si="25"/>
        <v>421.26</v>
      </c>
      <c r="K190" s="46"/>
    </row>
    <row r="191" spans="1:11" s="36" customFormat="1" ht="28.5" x14ac:dyDescent="0.45">
      <c r="A191" s="106">
        <v>2</v>
      </c>
      <c r="B191" s="57">
        <v>45405</v>
      </c>
      <c r="C191" s="64" t="s">
        <v>842</v>
      </c>
      <c r="D191" s="59" t="s">
        <v>0</v>
      </c>
      <c r="E191" s="59">
        <v>0</v>
      </c>
      <c r="F191" s="66">
        <v>5567.8</v>
      </c>
      <c r="G191" s="61">
        <f>0.16*F191</f>
        <v>890.84800000000007</v>
      </c>
      <c r="H191" s="61">
        <f>E191*F191*0.18</f>
        <v>0</v>
      </c>
      <c r="I191" s="62">
        <f t="shared" si="12"/>
        <v>0</v>
      </c>
      <c r="J191" s="63">
        <f t="shared" si="25"/>
        <v>0</v>
      </c>
      <c r="K191" s="46"/>
    </row>
    <row r="192" spans="1:11" s="36" customFormat="1" ht="28.5" x14ac:dyDescent="0.45">
      <c r="A192" s="106">
        <v>20</v>
      </c>
      <c r="B192" s="57">
        <v>45428</v>
      </c>
      <c r="C192" s="64" t="s">
        <v>925</v>
      </c>
      <c r="D192" s="59" t="s">
        <v>0</v>
      </c>
      <c r="E192" s="59">
        <v>10</v>
      </c>
      <c r="F192" s="66">
        <v>31</v>
      </c>
      <c r="G192" s="61">
        <f>0.16*F192</f>
        <v>4.96</v>
      </c>
      <c r="H192" s="61">
        <f>E192*F192*0.18</f>
        <v>55.8</v>
      </c>
      <c r="I192" s="62">
        <f t="shared" si="12"/>
        <v>310</v>
      </c>
      <c r="J192" s="63">
        <f t="shared" si="25"/>
        <v>365.8</v>
      </c>
      <c r="K192" s="46"/>
    </row>
    <row r="193" spans="1:11" s="36" customFormat="1" ht="28.5" x14ac:dyDescent="0.45">
      <c r="A193" s="106">
        <v>1</v>
      </c>
      <c r="B193" s="57">
        <v>45450</v>
      </c>
      <c r="C193" s="64" t="s">
        <v>952</v>
      </c>
      <c r="D193" s="59" t="s">
        <v>0</v>
      </c>
      <c r="E193" s="59">
        <v>0</v>
      </c>
      <c r="F193" s="66">
        <v>12205</v>
      </c>
      <c r="G193" s="61">
        <f>0.16*F193</f>
        <v>1952.8</v>
      </c>
      <c r="H193" s="61">
        <f>E193*F193*0.18</f>
        <v>0</v>
      </c>
      <c r="I193" s="62">
        <f t="shared" si="12"/>
        <v>0</v>
      </c>
      <c r="J193" s="63">
        <f t="shared" si="25"/>
        <v>0</v>
      </c>
      <c r="K193" s="46"/>
    </row>
    <row r="194" spans="1:11" ht="28.5" x14ac:dyDescent="0.45">
      <c r="A194" s="106">
        <v>0</v>
      </c>
      <c r="B194" s="57">
        <v>42682</v>
      </c>
      <c r="C194" s="64" t="s">
        <v>6</v>
      </c>
      <c r="D194" s="59" t="s">
        <v>0</v>
      </c>
      <c r="E194" s="59">
        <v>167</v>
      </c>
      <c r="F194" s="66">
        <v>9</v>
      </c>
      <c r="G194" s="61">
        <f t="shared" si="24"/>
        <v>1.44</v>
      </c>
      <c r="H194" s="61">
        <f>E194*F194*0.16</f>
        <v>240.48000000000002</v>
      </c>
      <c r="I194" s="62">
        <f t="shared" si="12"/>
        <v>1503</v>
      </c>
      <c r="J194" s="63">
        <f t="shared" si="25"/>
        <v>1743.48</v>
      </c>
      <c r="K194" s="46"/>
    </row>
    <row r="195" spans="1:11" ht="28.5" x14ac:dyDescent="0.45">
      <c r="A195" s="106">
        <v>0</v>
      </c>
      <c r="B195" s="57" t="s">
        <v>394</v>
      </c>
      <c r="C195" s="58" t="s">
        <v>106</v>
      </c>
      <c r="D195" s="59" t="s">
        <v>0</v>
      </c>
      <c r="E195" s="59">
        <v>22</v>
      </c>
      <c r="F195" s="61">
        <v>54.28</v>
      </c>
      <c r="G195" s="61">
        <f t="shared" si="24"/>
        <v>8.684800000000001</v>
      </c>
      <c r="H195" s="61">
        <f>E195*F195*0.16</f>
        <v>191.06560000000002</v>
      </c>
      <c r="I195" s="62">
        <f t="shared" si="12"/>
        <v>1194.1600000000001</v>
      </c>
      <c r="J195" s="63">
        <f t="shared" si="25"/>
        <v>1385.2256000000002</v>
      </c>
      <c r="K195" s="46"/>
    </row>
    <row r="196" spans="1:11" ht="28.5" x14ac:dyDescent="0.45">
      <c r="A196" s="106">
        <v>0</v>
      </c>
      <c r="B196" s="57">
        <v>43612</v>
      </c>
      <c r="C196" s="64" t="s">
        <v>131</v>
      </c>
      <c r="D196" s="59" t="s">
        <v>0</v>
      </c>
      <c r="E196" s="59">
        <v>0</v>
      </c>
      <c r="F196" s="61">
        <v>38.35</v>
      </c>
      <c r="G196" s="61">
        <f>0.16*F196</f>
        <v>6.1360000000000001</v>
      </c>
      <c r="H196" s="61">
        <f>E196*F196*0.16</f>
        <v>0</v>
      </c>
      <c r="I196" s="62">
        <f>E196*F196</f>
        <v>0</v>
      </c>
      <c r="J196" s="63">
        <f t="shared" si="25"/>
        <v>0</v>
      </c>
      <c r="K196" s="46"/>
    </row>
    <row r="197" spans="1:11" s="143" customFormat="1" ht="28.5" x14ac:dyDescent="0.45">
      <c r="A197" s="106">
        <v>0</v>
      </c>
      <c r="B197" s="139">
        <v>44880</v>
      </c>
      <c r="C197" s="144" t="s">
        <v>1001</v>
      </c>
      <c r="D197" s="60" t="s">
        <v>0</v>
      </c>
      <c r="E197" s="60">
        <v>1</v>
      </c>
      <c r="F197" s="141">
        <v>0</v>
      </c>
      <c r="G197" s="141">
        <f>0.16*F197</f>
        <v>0</v>
      </c>
      <c r="H197" s="141">
        <f>E197*F197*0.16</f>
        <v>0</v>
      </c>
      <c r="I197" s="62">
        <f>E197*F197</f>
        <v>0</v>
      </c>
      <c r="J197" s="145">
        <f t="shared" si="25"/>
        <v>0</v>
      </c>
      <c r="K197" s="142"/>
    </row>
    <row r="198" spans="1:11" s="143" customFormat="1" ht="28.5" x14ac:dyDescent="0.45">
      <c r="A198" s="106">
        <v>4</v>
      </c>
      <c r="B198" s="139">
        <v>45406</v>
      </c>
      <c r="C198" s="144" t="s">
        <v>131</v>
      </c>
      <c r="D198" s="60" t="s">
        <v>0</v>
      </c>
      <c r="E198" s="60">
        <v>3</v>
      </c>
      <c r="F198" s="141">
        <v>45</v>
      </c>
      <c r="G198" s="141">
        <f>0.16*F198</f>
        <v>7.2</v>
      </c>
      <c r="H198" s="141">
        <f>E198*F198*0.18</f>
        <v>24.3</v>
      </c>
      <c r="I198" s="62">
        <f>E198*F198</f>
        <v>135</v>
      </c>
      <c r="J198" s="145">
        <f t="shared" si="25"/>
        <v>159.30000000000001</v>
      </c>
      <c r="K198" s="142"/>
    </row>
    <row r="199" spans="1:11" ht="28.5" x14ac:dyDescent="0.45">
      <c r="A199" s="138">
        <v>0</v>
      </c>
      <c r="B199" s="57">
        <v>43259</v>
      </c>
      <c r="C199" s="64" t="s">
        <v>9</v>
      </c>
      <c r="D199" s="59" t="s">
        <v>2</v>
      </c>
      <c r="E199" s="59">
        <v>43</v>
      </c>
      <c r="F199" s="66">
        <v>35.4</v>
      </c>
      <c r="G199" s="61">
        <f t="shared" si="24"/>
        <v>5.6639999999999997</v>
      </c>
      <c r="H199" s="61">
        <f>E199*F199*0.16</f>
        <v>243.55200000000002</v>
      </c>
      <c r="I199" s="62">
        <f t="shared" si="12"/>
        <v>1522.2</v>
      </c>
      <c r="J199" s="63">
        <f t="shared" si="25"/>
        <v>1765.752</v>
      </c>
      <c r="K199" s="46"/>
    </row>
    <row r="200" spans="1:11" s="36" customFormat="1" ht="28.5" x14ac:dyDescent="0.45">
      <c r="A200" s="138">
        <v>5</v>
      </c>
      <c r="B200" s="57">
        <v>45405</v>
      </c>
      <c r="C200" s="64" t="s">
        <v>9</v>
      </c>
      <c r="D200" s="59" t="s">
        <v>2</v>
      </c>
      <c r="E200" s="59">
        <v>5</v>
      </c>
      <c r="F200" s="66">
        <v>22.03</v>
      </c>
      <c r="G200" s="61">
        <f>0.16*F200</f>
        <v>3.5248000000000004</v>
      </c>
      <c r="H200" s="61">
        <f>E200*F200*0.18</f>
        <v>19.827000000000002</v>
      </c>
      <c r="I200" s="62">
        <f t="shared" si="12"/>
        <v>110.15</v>
      </c>
      <c r="J200" s="63">
        <f t="shared" si="25"/>
        <v>129.977</v>
      </c>
      <c r="K200" s="46"/>
    </row>
    <row r="201" spans="1:11" s="143" customFormat="1" ht="28.5" x14ac:dyDescent="0.45">
      <c r="A201" s="106">
        <v>0</v>
      </c>
      <c r="B201" s="139">
        <v>44880</v>
      </c>
      <c r="C201" s="144" t="s">
        <v>593</v>
      </c>
      <c r="D201" s="60" t="s">
        <v>2</v>
      </c>
      <c r="E201" s="60">
        <v>0</v>
      </c>
      <c r="F201" s="66"/>
      <c r="G201" s="61">
        <f t="shared" si="24"/>
        <v>0</v>
      </c>
      <c r="H201" s="61">
        <f>E201*F201*0.16</f>
        <v>0</v>
      </c>
      <c r="I201" s="62">
        <f t="shared" si="12"/>
        <v>0</v>
      </c>
      <c r="J201" s="63">
        <f t="shared" si="25"/>
        <v>0</v>
      </c>
      <c r="K201" s="142"/>
    </row>
    <row r="202" spans="1:11" s="143" customFormat="1" ht="28.5" x14ac:dyDescent="0.45">
      <c r="A202" s="138">
        <v>10</v>
      </c>
      <c r="B202" s="139">
        <v>45092</v>
      </c>
      <c r="C202" s="144" t="s">
        <v>689</v>
      </c>
      <c r="D202" s="60" t="s">
        <v>0</v>
      </c>
      <c r="E202" s="60">
        <v>0</v>
      </c>
      <c r="F202" s="66">
        <v>600</v>
      </c>
      <c r="G202" s="61">
        <f t="shared" si="24"/>
        <v>96</v>
      </c>
      <c r="H202" s="61">
        <f>E202*F202*0.18</f>
        <v>0</v>
      </c>
      <c r="I202" s="62">
        <f t="shared" si="12"/>
        <v>0</v>
      </c>
      <c r="J202" s="63">
        <f t="shared" si="25"/>
        <v>0</v>
      </c>
      <c r="K202" s="142"/>
    </row>
    <row r="203" spans="1:11" ht="28.5" x14ac:dyDescent="0.45">
      <c r="A203" s="138">
        <v>0</v>
      </c>
      <c r="B203" s="57">
        <v>43248</v>
      </c>
      <c r="C203" s="64" t="s">
        <v>129</v>
      </c>
      <c r="D203" s="59" t="s">
        <v>0</v>
      </c>
      <c r="E203" s="59">
        <v>40</v>
      </c>
      <c r="F203" s="66">
        <v>11.8</v>
      </c>
      <c r="G203" s="61">
        <f t="shared" si="24"/>
        <v>1.8880000000000001</v>
      </c>
      <c r="H203" s="61">
        <f>E203*F203*0.16</f>
        <v>75.52</v>
      </c>
      <c r="I203" s="62">
        <f t="shared" si="12"/>
        <v>472</v>
      </c>
      <c r="J203" s="63">
        <f t="shared" ref="J203:J253" si="28">H203+I203</f>
        <v>547.52</v>
      </c>
      <c r="K203" s="46"/>
    </row>
    <row r="204" spans="1:11" s="143" customFormat="1" ht="28.5" x14ac:dyDescent="0.45">
      <c r="A204" s="106">
        <v>0</v>
      </c>
      <c r="B204" s="139">
        <v>44882</v>
      </c>
      <c r="C204" s="144" t="s">
        <v>612</v>
      </c>
      <c r="D204" s="60" t="s">
        <v>0</v>
      </c>
      <c r="E204" s="60">
        <v>5</v>
      </c>
      <c r="F204" s="62">
        <v>0</v>
      </c>
      <c r="G204" s="141">
        <f>0.16*F204</f>
        <v>0</v>
      </c>
      <c r="H204" s="141">
        <f>E204*F204*0.16</f>
        <v>0</v>
      </c>
      <c r="I204" s="62">
        <f>E204*F204</f>
        <v>0</v>
      </c>
      <c r="J204" s="145">
        <f>H204+I204</f>
        <v>0</v>
      </c>
      <c r="K204" s="142"/>
    </row>
    <row r="205" spans="1:11" s="143" customFormat="1" ht="28.5" x14ac:dyDescent="0.45">
      <c r="A205" s="106">
        <v>20</v>
      </c>
      <c r="B205" s="139">
        <v>45429</v>
      </c>
      <c r="C205" s="144" t="s">
        <v>897</v>
      </c>
      <c r="D205" s="60" t="s">
        <v>0</v>
      </c>
      <c r="E205" s="60">
        <v>0</v>
      </c>
      <c r="F205" s="62">
        <v>73.510000000000005</v>
      </c>
      <c r="G205" s="141">
        <f>0.16*F205</f>
        <v>11.761600000000001</v>
      </c>
      <c r="H205" s="141">
        <f>E205*F205*0.168</f>
        <v>0</v>
      </c>
      <c r="I205" s="62">
        <f>E205*F205</f>
        <v>0</v>
      </c>
      <c r="J205" s="145">
        <f>H205+I205</f>
        <v>0</v>
      </c>
      <c r="K205" s="142"/>
    </row>
    <row r="206" spans="1:11" ht="28.5" x14ac:dyDescent="0.45">
      <c r="A206" s="138">
        <v>9</v>
      </c>
      <c r="B206" s="57">
        <v>43805</v>
      </c>
      <c r="C206" s="64" t="s">
        <v>518</v>
      </c>
      <c r="D206" s="59" t="s">
        <v>0</v>
      </c>
      <c r="E206" s="59">
        <v>0</v>
      </c>
      <c r="F206" s="66">
        <v>53.1</v>
      </c>
      <c r="G206" s="61">
        <f>0.16*F206</f>
        <v>8.4960000000000004</v>
      </c>
      <c r="H206" s="61">
        <f>E206*F206*0.16</f>
        <v>0</v>
      </c>
      <c r="I206" s="62">
        <f t="shared" si="12"/>
        <v>0</v>
      </c>
      <c r="J206" s="63">
        <f t="shared" si="28"/>
        <v>0</v>
      </c>
      <c r="K206" s="46"/>
    </row>
    <row r="207" spans="1:11" s="36" customFormat="1" ht="28.5" x14ac:dyDescent="0.45">
      <c r="A207" s="106">
        <v>0</v>
      </c>
      <c r="B207" s="57">
        <v>44880</v>
      </c>
      <c r="C207" s="64" t="s">
        <v>605</v>
      </c>
      <c r="D207" s="59" t="s">
        <v>0</v>
      </c>
      <c r="E207" s="59">
        <v>14</v>
      </c>
      <c r="F207" s="66">
        <v>0</v>
      </c>
      <c r="G207" s="61">
        <f>0.16*F207</f>
        <v>0</v>
      </c>
      <c r="H207" s="61">
        <f>E207*F207*0.16</f>
        <v>0</v>
      </c>
      <c r="I207" s="62">
        <f>E207*F207</f>
        <v>0</v>
      </c>
      <c r="J207" s="63">
        <f>H207+I207</f>
        <v>0</v>
      </c>
      <c r="K207" s="46"/>
    </row>
    <row r="208" spans="1:11" s="40" customFormat="1" ht="28.5" x14ac:dyDescent="0.45">
      <c r="A208" s="106">
        <v>1</v>
      </c>
      <c r="B208" s="72">
        <v>44921</v>
      </c>
      <c r="C208" s="78" t="s">
        <v>637</v>
      </c>
      <c r="D208" s="74" t="s">
        <v>82</v>
      </c>
      <c r="E208" s="74">
        <v>0</v>
      </c>
      <c r="F208" s="76">
        <v>3500</v>
      </c>
      <c r="G208" s="75">
        <f>0.18*F208</f>
        <v>630</v>
      </c>
      <c r="H208" s="75">
        <f>E208*F208*0.18</f>
        <v>0</v>
      </c>
      <c r="I208" s="76">
        <f>E208*F208</f>
        <v>0</v>
      </c>
      <c r="J208" s="119">
        <f t="shared" si="28"/>
        <v>0</v>
      </c>
      <c r="K208" s="77"/>
    </row>
    <row r="209" spans="1:11" ht="28.5" x14ac:dyDescent="0.45">
      <c r="A209" s="111">
        <v>1</v>
      </c>
      <c r="B209" s="57">
        <v>43810</v>
      </c>
      <c r="C209" s="64" t="s">
        <v>186</v>
      </c>
      <c r="D209" s="59" t="s">
        <v>0</v>
      </c>
      <c r="E209" s="59">
        <v>0</v>
      </c>
      <c r="F209" s="66">
        <v>38</v>
      </c>
      <c r="G209" s="61">
        <f t="shared" si="24"/>
        <v>6.08</v>
      </c>
      <c r="H209" s="61">
        <f>E209*F209*0.16</f>
        <v>0</v>
      </c>
      <c r="I209" s="62">
        <f t="shared" si="12"/>
        <v>0</v>
      </c>
      <c r="J209" s="63">
        <f t="shared" si="28"/>
        <v>0</v>
      </c>
      <c r="K209" s="46"/>
    </row>
    <row r="210" spans="1:11" s="36" customFormat="1" ht="28.5" x14ac:dyDescent="0.45">
      <c r="A210" s="106">
        <v>0</v>
      </c>
      <c r="B210" s="57">
        <v>44880</v>
      </c>
      <c r="C210" s="64" t="s">
        <v>186</v>
      </c>
      <c r="D210" s="59" t="s">
        <v>0</v>
      </c>
      <c r="E210" s="59">
        <v>0</v>
      </c>
      <c r="F210" s="66">
        <v>55</v>
      </c>
      <c r="G210" s="61">
        <f t="shared" si="24"/>
        <v>8.8000000000000007</v>
      </c>
      <c r="H210" s="61">
        <f>E210*F210*0.16</f>
        <v>0</v>
      </c>
      <c r="I210" s="62">
        <f t="shared" si="12"/>
        <v>0</v>
      </c>
      <c r="J210" s="63">
        <f t="shared" si="28"/>
        <v>0</v>
      </c>
      <c r="K210" s="46"/>
    </row>
    <row r="211" spans="1:11" s="36" customFormat="1" ht="28.5" x14ac:dyDescent="0.45">
      <c r="A211" s="106">
        <v>0</v>
      </c>
      <c r="B211" s="57">
        <v>44914</v>
      </c>
      <c r="C211" s="64" t="s">
        <v>186</v>
      </c>
      <c r="D211" s="59" t="s">
        <v>0</v>
      </c>
      <c r="E211" s="59">
        <v>57</v>
      </c>
      <c r="F211" s="66">
        <v>55</v>
      </c>
      <c r="G211" s="61">
        <f>0.18*F211</f>
        <v>9.9</v>
      </c>
      <c r="H211" s="61">
        <f>E211*F211*0.18</f>
        <v>564.29999999999995</v>
      </c>
      <c r="I211" s="62">
        <f>E211*F211</f>
        <v>3135</v>
      </c>
      <c r="J211" s="63">
        <f t="shared" si="28"/>
        <v>3699.3</v>
      </c>
      <c r="K211" s="46"/>
    </row>
    <row r="212" spans="1:11" s="36" customFormat="1" ht="28.5" x14ac:dyDescent="0.45">
      <c r="A212" s="106">
        <v>10</v>
      </c>
      <c r="B212" s="57">
        <v>45406</v>
      </c>
      <c r="C212" s="64" t="s">
        <v>844</v>
      </c>
      <c r="D212" s="59" t="s">
        <v>0</v>
      </c>
      <c r="E212" s="59">
        <v>15</v>
      </c>
      <c r="F212" s="66">
        <v>85</v>
      </c>
      <c r="G212" s="61">
        <f>0.18*F212</f>
        <v>15.299999999999999</v>
      </c>
      <c r="H212" s="61">
        <f>E212*F212*0.18</f>
        <v>229.5</v>
      </c>
      <c r="I212" s="62">
        <f>E212*F212</f>
        <v>1275</v>
      </c>
      <c r="J212" s="63">
        <f t="shared" si="28"/>
        <v>1504.5</v>
      </c>
      <c r="K212" s="46"/>
    </row>
    <row r="213" spans="1:11" ht="28.5" x14ac:dyDescent="0.45">
      <c r="A213" s="106">
        <v>96</v>
      </c>
      <c r="B213" s="57">
        <v>44109</v>
      </c>
      <c r="C213" s="64" t="s">
        <v>133</v>
      </c>
      <c r="D213" s="59" t="s">
        <v>0</v>
      </c>
      <c r="E213" s="59">
        <v>0</v>
      </c>
      <c r="F213" s="66">
        <v>51.9</v>
      </c>
      <c r="G213" s="61">
        <f t="shared" si="24"/>
        <v>8.3040000000000003</v>
      </c>
      <c r="H213" s="61">
        <f>E213*F213*0.16</f>
        <v>0</v>
      </c>
      <c r="I213" s="62">
        <f t="shared" si="12"/>
        <v>0</v>
      </c>
      <c r="J213" s="63">
        <f t="shared" si="28"/>
        <v>0</v>
      </c>
      <c r="K213" s="46"/>
    </row>
    <row r="214" spans="1:11" s="143" customFormat="1" ht="28.5" x14ac:dyDescent="0.45">
      <c r="A214" s="106">
        <v>0</v>
      </c>
      <c r="B214" s="139">
        <v>44880</v>
      </c>
      <c r="C214" s="144" t="s">
        <v>594</v>
      </c>
      <c r="D214" s="60" t="s">
        <v>0</v>
      </c>
      <c r="E214" s="60">
        <v>0</v>
      </c>
      <c r="F214" s="62">
        <v>0</v>
      </c>
      <c r="G214" s="141">
        <f>0.16*F214</f>
        <v>0</v>
      </c>
      <c r="H214" s="141">
        <f>E214*F214*0.16</f>
        <v>0</v>
      </c>
      <c r="I214" s="62">
        <f>E214*F214</f>
        <v>0</v>
      </c>
      <c r="J214" s="145">
        <f>H214+I214</f>
        <v>0</v>
      </c>
      <c r="K214" s="142"/>
    </row>
    <row r="215" spans="1:11" s="40" customFormat="1" ht="28.5" x14ac:dyDescent="0.45">
      <c r="A215" s="138">
        <v>0</v>
      </c>
      <c r="B215" s="72">
        <v>43809</v>
      </c>
      <c r="C215" s="78" t="s">
        <v>8</v>
      </c>
      <c r="D215" s="74" t="s">
        <v>0</v>
      </c>
      <c r="E215" s="74">
        <v>17</v>
      </c>
      <c r="F215" s="76">
        <v>0</v>
      </c>
      <c r="G215" s="75">
        <v>0</v>
      </c>
      <c r="H215" s="75">
        <v>0</v>
      </c>
      <c r="I215" s="62">
        <f t="shared" si="12"/>
        <v>0</v>
      </c>
      <c r="J215" s="63">
        <f t="shared" si="28"/>
        <v>0</v>
      </c>
      <c r="K215" s="77"/>
    </row>
    <row r="216" spans="1:11" ht="28.5" x14ac:dyDescent="0.45">
      <c r="A216" s="111">
        <v>0</v>
      </c>
      <c r="B216" s="57">
        <v>43110</v>
      </c>
      <c r="C216" s="64" t="s">
        <v>145</v>
      </c>
      <c r="D216" s="59" t="s">
        <v>0</v>
      </c>
      <c r="E216" s="59">
        <v>0</v>
      </c>
      <c r="F216" s="66">
        <v>8142</v>
      </c>
      <c r="G216" s="61">
        <f>0.16*F216</f>
        <v>1302.72</v>
      </c>
      <c r="H216" s="61">
        <f>E216*F216*0.16</f>
        <v>0</v>
      </c>
      <c r="I216" s="62">
        <f t="shared" si="12"/>
        <v>0</v>
      </c>
      <c r="J216" s="63">
        <f t="shared" si="28"/>
        <v>0</v>
      </c>
      <c r="K216" s="46"/>
    </row>
    <row r="217" spans="1:11" ht="28.5" x14ac:dyDescent="0.45">
      <c r="A217" s="106">
        <v>0</v>
      </c>
      <c r="B217" s="57">
        <v>42944</v>
      </c>
      <c r="C217" s="64" t="s">
        <v>190</v>
      </c>
      <c r="D217" s="59" t="s">
        <v>0</v>
      </c>
      <c r="E217" s="59">
        <v>0</v>
      </c>
      <c r="F217" s="66">
        <v>35.590000000000003</v>
      </c>
      <c r="G217" s="61">
        <f>0.16*F217</f>
        <v>5.6944000000000008</v>
      </c>
      <c r="H217" s="61">
        <f>E217*F217*0.16</f>
        <v>0</v>
      </c>
      <c r="I217" s="62">
        <f t="shared" si="12"/>
        <v>0</v>
      </c>
      <c r="J217" s="63">
        <f t="shared" si="28"/>
        <v>0</v>
      </c>
      <c r="K217" s="46"/>
    </row>
    <row r="218" spans="1:11" s="36" customFormat="1" ht="28.5" x14ac:dyDescent="0.45">
      <c r="A218" s="106">
        <v>0</v>
      </c>
      <c r="B218" s="57">
        <v>42944</v>
      </c>
      <c r="C218" s="64" t="s">
        <v>508</v>
      </c>
      <c r="D218" s="59" t="s">
        <v>0</v>
      </c>
      <c r="E218" s="59">
        <v>0</v>
      </c>
      <c r="F218" s="66">
        <v>0</v>
      </c>
      <c r="G218" s="61">
        <v>0</v>
      </c>
      <c r="H218" s="61">
        <f>E218*F218*0.16</f>
        <v>0</v>
      </c>
      <c r="I218" s="62">
        <f t="shared" si="12"/>
        <v>0</v>
      </c>
      <c r="J218" s="63">
        <f t="shared" si="28"/>
        <v>0</v>
      </c>
      <c r="K218" s="46"/>
    </row>
    <row r="219" spans="1:11" s="36" customFormat="1" ht="28.5" x14ac:dyDescent="0.45">
      <c r="A219" s="106">
        <v>0</v>
      </c>
      <c r="B219" s="57">
        <v>42944</v>
      </c>
      <c r="C219" s="64" t="s">
        <v>509</v>
      </c>
      <c r="D219" s="59" t="s">
        <v>0</v>
      </c>
      <c r="E219" s="59">
        <v>0</v>
      </c>
      <c r="F219" s="66">
        <v>0</v>
      </c>
      <c r="G219" s="61">
        <v>0</v>
      </c>
      <c r="H219" s="61">
        <v>0</v>
      </c>
      <c r="I219" s="62">
        <f t="shared" si="12"/>
        <v>0</v>
      </c>
      <c r="J219" s="63">
        <f t="shared" si="28"/>
        <v>0</v>
      </c>
      <c r="K219" s="46"/>
    </row>
    <row r="220" spans="1:11" ht="28.5" x14ac:dyDescent="0.45">
      <c r="A220" s="106">
        <v>0</v>
      </c>
      <c r="B220" s="57">
        <v>43809</v>
      </c>
      <c r="C220" s="64" t="s">
        <v>244</v>
      </c>
      <c r="D220" s="59" t="s">
        <v>0</v>
      </c>
      <c r="E220" s="59">
        <v>0</v>
      </c>
      <c r="F220" s="66">
        <v>298.41000000000003</v>
      </c>
      <c r="G220" s="61">
        <f t="shared" ref="G220:G292" si="29">0.16*F220</f>
        <v>47.745600000000003</v>
      </c>
      <c r="H220" s="61">
        <f>E220*F220*0.16</f>
        <v>0</v>
      </c>
      <c r="I220" s="62">
        <f t="shared" si="12"/>
        <v>0</v>
      </c>
      <c r="J220" s="63">
        <f t="shared" si="28"/>
        <v>0</v>
      </c>
      <c r="K220" s="46"/>
    </row>
    <row r="221" spans="1:11" ht="28.5" x14ac:dyDescent="0.45">
      <c r="A221" s="106">
        <v>0</v>
      </c>
      <c r="B221" s="57">
        <v>42359</v>
      </c>
      <c r="C221" s="64" t="s">
        <v>181</v>
      </c>
      <c r="D221" s="59" t="s">
        <v>0</v>
      </c>
      <c r="E221" s="59">
        <v>0</v>
      </c>
      <c r="F221" s="66">
        <v>140</v>
      </c>
      <c r="G221" s="61">
        <f t="shared" si="29"/>
        <v>22.400000000000002</v>
      </c>
      <c r="H221" s="61">
        <f>E221*F221*0.16</f>
        <v>0</v>
      </c>
      <c r="I221" s="62">
        <f t="shared" si="12"/>
        <v>0</v>
      </c>
      <c r="J221" s="63">
        <f t="shared" si="28"/>
        <v>0</v>
      </c>
      <c r="K221" s="46"/>
    </row>
    <row r="222" spans="1:11" ht="28.5" x14ac:dyDescent="0.45">
      <c r="A222" s="106">
        <v>0</v>
      </c>
      <c r="B222" s="57">
        <v>43613</v>
      </c>
      <c r="C222" s="64" t="s">
        <v>146</v>
      </c>
      <c r="D222" s="59" t="s">
        <v>0</v>
      </c>
      <c r="E222" s="59">
        <v>0</v>
      </c>
      <c r="F222" s="66">
        <v>318.60000000000002</v>
      </c>
      <c r="G222" s="61">
        <f t="shared" si="29"/>
        <v>50.976000000000006</v>
      </c>
      <c r="H222" s="61">
        <f>E222*F222*0.16</f>
        <v>0</v>
      </c>
      <c r="I222" s="62">
        <f t="shared" si="12"/>
        <v>0</v>
      </c>
      <c r="J222" s="63">
        <f t="shared" si="28"/>
        <v>0</v>
      </c>
      <c r="K222" s="46"/>
    </row>
    <row r="223" spans="1:11" s="36" customFormat="1" ht="28.5" x14ac:dyDescent="0.45">
      <c r="A223" s="106">
        <v>0</v>
      </c>
      <c r="B223" s="57">
        <v>44914</v>
      </c>
      <c r="C223" s="64" t="s">
        <v>631</v>
      </c>
      <c r="D223" s="59" t="s">
        <v>0</v>
      </c>
      <c r="E223" s="59">
        <v>14</v>
      </c>
      <c r="F223" s="66">
        <v>197.46</v>
      </c>
      <c r="G223" s="61">
        <f t="shared" si="29"/>
        <v>31.593600000000002</v>
      </c>
      <c r="H223" s="61">
        <f>E223*F223*0.18</f>
        <v>497.5992</v>
      </c>
      <c r="I223" s="62">
        <f t="shared" si="12"/>
        <v>2764.44</v>
      </c>
      <c r="J223" s="63">
        <f t="shared" si="28"/>
        <v>3262.0392000000002</v>
      </c>
      <c r="K223" s="46"/>
    </row>
    <row r="224" spans="1:11" ht="28.5" x14ac:dyDescent="0.45">
      <c r="A224" s="106">
        <v>25</v>
      </c>
      <c r="B224" s="57">
        <v>41063</v>
      </c>
      <c r="C224" s="64" t="s">
        <v>7</v>
      </c>
      <c r="D224" s="59" t="s">
        <v>0</v>
      </c>
      <c r="E224" s="59">
        <v>0</v>
      </c>
      <c r="F224" s="66">
        <v>24</v>
      </c>
      <c r="G224" s="61">
        <f t="shared" si="29"/>
        <v>3.84</v>
      </c>
      <c r="H224" s="61">
        <f t="shared" ref="H224:H231" si="30">E224*F224*0.16</f>
        <v>0</v>
      </c>
      <c r="I224" s="62">
        <f t="shared" si="12"/>
        <v>0</v>
      </c>
      <c r="J224" s="63">
        <f t="shared" si="28"/>
        <v>0</v>
      </c>
      <c r="K224" s="46"/>
    </row>
    <row r="225" spans="1:11" ht="28.5" x14ac:dyDescent="0.45">
      <c r="A225" s="106">
        <v>0</v>
      </c>
      <c r="B225" s="57">
        <v>40892</v>
      </c>
      <c r="C225" s="64" t="s">
        <v>142</v>
      </c>
      <c r="D225" s="59" t="s">
        <v>0</v>
      </c>
      <c r="E225" s="59">
        <v>0</v>
      </c>
      <c r="F225" s="66">
        <v>125</v>
      </c>
      <c r="G225" s="61">
        <f t="shared" si="29"/>
        <v>20</v>
      </c>
      <c r="H225" s="61">
        <f t="shared" si="30"/>
        <v>0</v>
      </c>
      <c r="I225" s="62">
        <f t="shared" si="12"/>
        <v>0</v>
      </c>
      <c r="J225" s="63">
        <f t="shared" si="28"/>
        <v>0</v>
      </c>
      <c r="K225" s="46"/>
    </row>
    <row r="226" spans="1:11" ht="28.5" x14ac:dyDescent="0.45">
      <c r="A226" s="106">
        <v>0</v>
      </c>
      <c r="B226" s="57">
        <v>43361</v>
      </c>
      <c r="C226" s="64" t="s">
        <v>386</v>
      </c>
      <c r="D226" s="59" t="s">
        <v>0</v>
      </c>
      <c r="E226" s="59">
        <v>0</v>
      </c>
      <c r="F226" s="66">
        <v>29</v>
      </c>
      <c r="G226" s="61">
        <f t="shared" si="29"/>
        <v>4.6399999999999997</v>
      </c>
      <c r="H226" s="61">
        <f t="shared" si="30"/>
        <v>0</v>
      </c>
      <c r="I226" s="62">
        <f t="shared" si="12"/>
        <v>0</v>
      </c>
      <c r="J226" s="63">
        <f t="shared" si="28"/>
        <v>0</v>
      </c>
      <c r="K226" s="46"/>
    </row>
    <row r="227" spans="1:11" s="36" customFormat="1" ht="28.5" x14ac:dyDescent="0.45">
      <c r="A227" s="106">
        <v>7</v>
      </c>
      <c r="B227" s="57">
        <v>45440</v>
      </c>
      <c r="C227" s="64" t="s">
        <v>931</v>
      </c>
      <c r="D227" s="59" t="s">
        <v>0</v>
      </c>
      <c r="E227" s="59">
        <v>7</v>
      </c>
      <c r="F227" s="66">
        <v>440.66</v>
      </c>
      <c r="G227" s="61">
        <f t="shared" si="29"/>
        <v>70.505600000000001</v>
      </c>
      <c r="H227" s="61">
        <f>E227*F227*0.18</f>
        <v>555.23160000000007</v>
      </c>
      <c r="I227" s="62">
        <f t="shared" si="12"/>
        <v>3084.6200000000003</v>
      </c>
      <c r="J227" s="63">
        <f t="shared" si="28"/>
        <v>3639.8516000000004</v>
      </c>
      <c r="K227" s="46"/>
    </row>
    <row r="228" spans="1:11" s="36" customFormat="1" ht="28.5" x14ac:dyDescent="0.45">
      <c r="A228" s="106">
        <v>5</v>
      </c>
      <c r="B228" s="57">
        <v>45453</v>
      </c>
      <c r="C228" s="64" t="s">
        <v>957</v>
      </c>
      <c r="D228" s="59" t="s">
        <v>0</v>
      </c>
      <c r="E228" s="59">
        <v>0</v>
      </c>
      <c r="F228" s="66">
        <v>75</v>
      </c>
      <c r="G228" s="61">
        <f t="shared" si="29"/>
        <v>12</v>
      </c>
      <c r="H228" s="61">
        <f>E228*F228*0.18</f>
        <v>0</v>
      </c>
      <c r="I228" s="62">
        <f t="shared" si="12"/>
        <v>0</v>
      </c>
      <c r="J228" s="63">
        <f t="shared" si="28"/>
        <v>0</v>
      </c>
      <c r="K228" s="46"/>
    </row>
    <row r="229" spans="1:11" ht="28.5" x14ac:dyDescent="0.45">
      <c r="A229" s="106">
        <v>0</v>
      </c>
      <c r="B229" s="57">
        <v>44421</v>
      </c>
      <c r="C229" s="64" t="s">
        <v>500</v>
      </c>
      <c r="D229" s="59" t="s">
        <v>147</v>
      </c>
      <c r="E229" s="59">
        <v>0</v>
      </c>
      <c r="F229" s="66">
        <v>0</v>
      </c>
      <c r="G229" s="61">
        <f t="shared" si="29"/>
        <v>0</v>
      </c>
      <c r="H229" s="61">
        <f t="shared" si="30"/>
        <v>0</v>
      </c>
      <c r="I229" s="62">
        <f t="shared" si="12"/>
        <v>0</v>
      </c>
      <c r="J229" s="63">
        <f t="shared" si="28"/>
        <v>0</v>
      </c>
      <c r="K229" s="46"/>
    </row>
    <row r="230" spans="1:11" s="36" customFormat="1" ht="28.5" x14ac:dyDescent="0.45">
      <c r="A230" s="106">
        <v>0</v>
      </c>
      <c r="B230" s="57">
        <v>43325</v>
      </c>
      <c r="C230" s="64" t="s">
        <v>546</v>
      </c>
      <c r="D230" s="59" t="s">
        <v>0</v>
      </c>
      <c r="E230" s="59">
        <v>247</v>
      </c>
      <c r="F230" s="66">
        <v>0</v>
      </c>
      <c r="G230" s="61">
        <f t="shared" si="29"/>
        <v>0</v>
      </c>
      <c r="H230" s="61">
        <f t="shared" si="30"/>
        <v>0</v>
      </c>
      <c r="I230" s="62">
        <f t="shared" si="12"/>
        <v>0</v>
      </c>
      <c r="J230" s="63">
        <f t="shared" si="28"/>
        <v>0</v>
      </c>
      <c r="K230" s="46"/>
    </row>
    <row r="231" spans="1:11" s="36" customFormat="1" ht="28.5" x14ac:dyDescent="0.45">
      <c r="A231" s="106">
        <v>0</v>
      </c>
      <c r="B231" s="57">
        <v>45041</v>
      </c>
      <c r="C231" s="64" t="s">
        <v>664</v>
      </c>
      <c r="D231" s="59" t="s">
        <v>0</v>
      </c>
      <c r="E231" s="59">
        <v>58</v>
      </c>
      <c r="F231" s="66"/>
      <c r="G231" s="61">
        <f t="shared" si="29"/>
        <v>0</v>
      </c>
      <c r="H231" s="61">
        <f t="shared" si="30"/>
        <v>0</v>
      </c>
      <c r="I231" s="62">
        <f t="shared" si="12"/>
        <v>0</v>
      </c>
      <c r="J231" s="63">
        <f t="shared" si="28"/>
        <v>0</v>
      </c>
      <c r="K231" s="46"/>
    </row>
    <row r="232" spans="1:11" s="36" customFormat="1" ht="28.5" x14ac:dyDescent="0.45">
      <c r="A232" s="106">
        <v>1</v>
      </c>
      <c r="B232" s="57">
        <v>45257</v>
      </c>
      <c r="C232" s="64" t="s">
        <v>808</v>
      </c>
      <c r="D232" s="59" t="s">
        <v>0</v>
      </c>
      <c r="E232" s="59">
        <v>0</v>
      </c>
      <c r="F232" s="66">
        <v>185762.71</v>
      </c>
      <c r="G232" s="61">
        <f t="shared" si="29"/>
        <v>29722.033599999999</v>
      </c>
      <c r="H232" s="61">
        <f t="shared" ref="H232:H238" si="31">E232*F232*0.18</f>
        <v>0</v>
      </c>
      <c r="I232" s="62">
        <f t="shared" si="12"/>
        <v>0</v>
      </c>
      <c r="J232" s="63">
        <f t="shared" si="28"/>
        <v>0</v>
      </c>
      <c r="K232" s="46"/>
    </row>
    <row r="233" spans="1:11" s="36" customFormat="1" ht="28.5" x14ac:dyDescent="0.45">
      <c r="A233" s="106">
        <v>25</v>
      </c>
      <c r="B233" s="57">
        <v>45313</v>
      </c>
      <c r="C233" s="64" t="s">
        <v>819</v>
      </c>
      <c r="D233" s="59" t="s">
        <v>0</v>
      </c>
      <c r="E233" s="59">
        <v>0</v>
      </c>
      <c r="F233" s="66">
        <v>48109.66</v>
      </c>
      <c r="G233" s="61">
        <f t="shared" si="29"/>
        <v>7697.5456000000004</v>
      </c>
      <c r="H233" s="61">
        <f t="shared" si="31"/>
        <v>0</v>
      </c>
      <c r="I233" s="62">
        <f t="shared" si="12"/>
        <v>0</v>
      </c>
      <c r="J233" s="63">
        <f t="shared" si="28"/>
        <v>0</v>
      </c>
      <c r="K233" s="46"/>
    </row>
    <row r="234" spans="1:11" s="36" customFormat="1" ht="28.5" x14ac:dyDescent="0.45">
      <c r="A234" s="106">
        <v>6</v>
      </c>
      <c r="B234" s="57">
        <v>45406</v>
      </c>
      <c r="C234" s="64" t="s">
        <v>846</v>
      </c>
      <c r="D234" s="59" t="s">
        <v>0</v>
      </c>
      <c r="E234" s="59">
        <v>0</v>
      </c>
      <c r="F234" s="66">
        <v>33</v>
      </c>
      <c r="G234" s="61">
        <f t="shared" si="29"/>
        <v>5.28</v>
      </c>
      <c r="H234" s="61">
        <f t="shared" si="31"/>
        <v>0</v>
      </c>
      <c r="I234" s="62">
        <f t="shared" si="12"/>
        <v>0</v>
      </c>
      <c r="J234" s="63">
        <f t="shared" si="28"/>
        <v>0</v>
      </c>
      <c r="K234" s="46"/>
    </row>
    <row r="235" spans="1:11" s="36" customFormat="1" ht="28.5" x14ac:dyDescent="0.45">
      <c r="A235" s="106">
        <v>20</v>
      </c>
      <c r="B235" s="57">
        <v>45429</v>
      </c>
      <c r="C235" s="64" t="s">
        <v>924</v>
      </c>
      <c r="D235" s="59" t="s">
        <v>0</v>
      </c>
      <c r="E235" s="59">
        <v>20</v>
      </c>
      <c r="F235" s="66">
        <v>4.84</v>
      </c>
      <c r="G235" s="61">
        <f t="shared" si="29"/>
        <v>0.77439999999999998</v>
      </c>
      <c r="H235" s="61">
        <f t="shared" si="31"/>
        <v>17.423999999999999</v>
      </c>
      <c r="I235" s="62">
        <f t="shared" si="12"/>
        <v>96.8</v>
      </c>
      <c r="J235" s="63">
        <f t="shared" si="28"/>
        <v>114.22399999999999</v>
      </c>
      <c r="K235" s="46"/>
    </row>
    <row r="236" spans="1:11" s="36" customFormat="1" ht="28.5" x14ac:dyDescent="0.45">
      <c r="A236" s="106">
        <v>8</v>
      </c>
      <c r="B236" s="57">
        <v>45440</v>
      </c>
      <c r="C236" s="64" t="s">
        <v>927</v>
      </c>
      <c r="D236" s="59" t="s">
        <v>2</v>
      </c>
      <c r="E236" s="59">
        <v>0</v>
      </c>
      <c r="F236" s="66">
        <v>1634.28</v>
      </c>
      <c r="G236" s="61">
        <f>0.16*F236</f>
        <v>261.48480000000001</v>
      </c>
      <c r="H236" s="61">
        <f t="shared" si="31"/>
        <v>0</v>
      </c>
      <c r="I236" s="62">
        <f t="shared" si="12"/>
        <v>0</v>
      </c>
      <c r="J236" s="63">
        <f t="shared" si="28"/>
        <v>0</v>
      </c>
      <c r="K236" s="46"/>
    </row>
    <row r="237" spans="1:11" s="36" customFormat="1" ht="28.5" x14ac:dyDescent="0.45">
      <c r="A237" s="106">
        <v>5</v>
      </c>
      <c r="B237" s="57">
        <v>45440</v>
      </c>
      <c r="C237" s="64" t="s">
        <v>928</v>
      </c>
      <c r="D237" s="59" t="s">
        <v>0</v>
      </c>
      <c r="E237" s="59">
        <v>5</v>
      </c>
      <c r="F237" s="66">
        <v>1568</v>
      </c>
      <c r="G237" s="61">
        <f>0.16*F237</f>
        <v>250.88</v>
      </c>
      <c r="H237" s="61">
        <f t="shared" si="31"/>
        <v>1411.2</v>
      </c>
      <c r="I237" s="62">
        <f t="shared" si="12"/>
        <v>7840</v>
      </c>
      <c r="J237" s="63">
        <f t="shared" si="28"/>
        <v>9251.2000000000007</v>
      </c>
      <c r="K237" s="46"/>
    </row>
    <row r="238" spans="1:11" s="36" customFormat="1" ht="28.5" x14ac:dyDescent="0.45">
      <c r="A238" s="106">
        <v>2</v>
      </c>
      <c r="B238" s="57">
        <v>45257</v>
      </c>
      <c r="C238" s="64" t="s">
        <v>781</v>
      </c>
      <c r="D238" s="59" t="s">
        <v>0</v>
      </c>
      <c r="E238" s="59">
        <v>0</v>
      </c>
      <c r="F238" s="66">
        <v>77500</v>
      </c>
      <c r="G238" s="61">
        <f t="shared" si="29"/>
        <v>12400</v>
      </c>
      <c r="H238" s="61">
        <f t="shared" si="31"/>
        <v>0</v>
      </c>
      <c r="I238" s="62">
        <f t="shared" si="12"/>
        <v>0</v>
      </c>
      <c r="J238" s="63">
        <f t="shared" si="28"/>
        <v>0</v>
      </c>
      <c r="K238" s="46"/>
    </row>
    <row r="239" spans="1:11" s="36" customFormat="1" ht="28.5" x14ac:dyDescent="0.45">
      <c r="A239" s="106">
        <v>4</v>
      </c>
      <c r="B239" s="57">
        <v>45271</v>
      </c>
      <c r="C239" s="64" t="s">
        <v>797</v>
      </c>
      <c r="D239" s="59" t="s">
        <v>0</v>
      </c>
      <c r="E239" s="59">
        <v>0</v>
      </c>
      <c r="F239" s="66">
        <v>194000</v>
      </c>
      <c r="G239" s="61">
        <f t="shared" si="29"/>
        <v>31040</v>
      </c>
      <c r="H239" s="61"/>
      <c r="I239" s="62">
        <f t="shared" si="12"/>
        <v>0</v>
      </c>
      <c r="J239" s="63">
        <f t="shared" si="28"/>
        <v>0</v>
      </c>
      <c r="K239" s="46"/>
    </row>
    <row r="240" spans="1:11" s="36" customFormat="1" ht="28.5" x14ac:dyDescent="0.45">
      <c r="A240" s="106">
        <v>1</v>
      </c>
      <c r="B240" s="57">
        <v>45271</v>
      </c>
      <c r="C240" s="64" t="s">
        <v>798</v>
      </c>
      <c r="D240" s="59" t="s">
        <v>0</v>
      </c>
      <c r="E240" s="59">
        <v>0</v>
      </c>
      <c r="F240" s="66">
        <v>82000</v>
      </c>
      <c r="G240" s="61">
        <f t="shared" si="29"/>
        <v>13120</v>
      </c>
      <c r="H240" s="61"/>
      <c r="I240" s="62">
        <f t="shared" si="12"/>
        <v>0</v>
      </c>
      <c r="J240" s="63">
        <f t="shared" si="28"/>
        <v>0</v>
      </c>
      <c r="K240" s="46"/>
    </row>
    <row r="241" spans="1:11" s="36" customFormat="1" ht="28.5" x14ac:dyDescent="0.45">
      <c r="A241" s="106">
        <v>2</v>
      </c>
      <c r="B241" s="57">
        <v>45257</v>
      </c>
      <c r="C241" s="64" t="s">
        <v>787</v>
      </c>
      <c r="D241" s="59" t="s">
        <v>0</v>
      </c>
      <c r="E241" s="59">
        <v>0</v>
      </c>
      <c r="F241" s="66">
        <v>66372.88</v>
      </c>
      <c r="G241" s="61">
        <f t="shared" si="29"/>
        <v>10619.660800000001</v>
      </c>
      <c r="H241" s="61">
        <f>E241*F241*0.18</f>
        <v>0</v>
      </c>
      <c r="I241" s="62">
        <f t="shared" si="12"/>
        <v>0</v>
      </c>
      <c r="J241" s="63">
        <f t="shared" si="28"/>
        <v>0</v>
      </c>
      <c r="K241" s="46"/>
    </row>
    <row r="242" spans="1:11" s="36" customFormat="1" ht="28.5" x14ac:dyDescent="0.45">
      <c r="A242" s="106">
        <v>0</v>
      </c>
      <c r="B242" s="57">
        <v>45102</v>
      </c>
      <c r="C242" s="64" t="s">
        <v>693</v>
      </c>
      <c r="D242" s="59" t="s">
        <v>0</v>
      </c>
      <c r="E242" s="59">
        <v>0</v>
      </c>
      <c r="F242" s="66">
        <v>2725</v>
      </c>
      <c r="G242" s="61">
        <f t="shared" si="29"/>
        <v>436</v>
      </c>
      <c r="H242" s="61">
        <f>E242*F242*0.18</f>
        <v>0</v>
      </c>
      <c r="I242" s="62">
        <f t="shared" si="12"/>
        <v>0</v>
      </c>
      <c r="J242" s="63">
        <f t="shared" si="28"/>
        <v>0</v>
      </c>
      <c r="K242" s="46"/>
    </row>
    <row r="243" spans="1:11" ht="28.5" x14ac:dyDescent="0.45">
      <c r="A243" s="106">
        <v>5</v>
      </c>
      <c r="B243" s="57">
        <v>42590</v>
      </c>
      <c r="C243" s="64" t="s">
        <v>135</v>
      </c>
      <c r="D243" s="59" t="s">
        <v>2</v>
      </c>
      <c r="E243" s="59">
        <v>0</v>
      </c>
      <c r="F243" s="66">
        <v>35.4</v>
      </c>
      <c r="G243" s="61">
        <f t="shared" si="29"/>
        <v>5.6639999999999997</v>
      </c>
      <c r="H243" s="61">
        <f>E243*F243*0.16</f>
        <v>0</v>
      </c>
      <c r="I243" s="62">
        <f t="shared" si="12"/>
        <v>0</v>
      </c>
      <c r="J243" s="63">
        <f t="shared" si="28"/>
        <v>0</v>
      </c>
      <c r="K243" s="46"/>
    </row>
    <row r="244" spans="1:11" ht="28.5" x14ac:dyDescent="0.45">
      <c r="A244" s="106">
        <v>0</v>
      </c>
      <c r="B244" s="57">
        <v>42592</v>
      </c>
      <c r="C244" s="64" t="s">
        <v>170</v>
      </c>
      <c r="D244" s="59" t="s">
        <v>2</v>
      </c>
      <c r="E244" s="59">
        <v>0</v>
      </c>
      <c r="F244" s="66">
        <v>13.99</v>
      </c>
      <c r="G244" s="61">
        <f t="shared" si="29"/>
        <v>2.2383999999999999</v>
      </c>
      <c r="H244" s="61">
        <f>E244*F244*0.16</f>
        <v>0</v>
      </c>
      <c r="I244" s="62">
        <f t="shared" si="12"/>
        <v>0</v>
      </c>
      <c r="J244" s="63">
        <f t="shared" si="28"/>
        <v>0</v>
      </c>
      <c r="K244" s="46"/>
    </row>
    <row r="245" spans="1:11" ht="28.5" x14ac:dyDescent="0.45">
      <c r="A245" s="106">
        <v>0</v>
      </c>
      <c r="B245" s="57">
        <v>43259</v>
      </c>
      <c r="C245" s="64" t="s">
        <v>171</v>
      </c>
      <c r="D245" s="59" t="s">
        <v>2</v>
      </c>
      <c r="E245" s="59">
        <v>0</v>
      </c>
      <c r="F245" s="66">
        <v>84.96</v>
      </c>
      <c r="G245" s="61">
        <f t="shared" si="29"/>
        <v>13.593599999999999</v>
      </c>
      <c r="H245" s="61">
        <f>E245*F245*0.16</f>
        <v>0</v>
      </c>
      <c r="I245" s="62">
        <f t="shared" si="12"/>
        <v>0</v>
      </c>
      <c r="J245" s="63">
        <f t="shared" si="28"/>
        <v>0</v>
      </c>
      <c r="K245" s="46"/>
    </row>
    <row r="246" spans="1:11" s="36" customFormat="1" ht="28.5" x14ac:dyDescent="0.45">
      <c r="A246" s="106">
        <v>23</v>
      </c>
      <c r="B246" s="57">
        <v>45406</v>
      </c>
      <c r="C246" s="64" t="s">
        <v>862</v>
      </c>
      <c r="D246" s="59" t="s">
        <v>2</v>
      </c>
      <c r="E246" s="59">
        <v>15</v>
      </c>
      <c r="F246" s="66">
        <v>124</v>
      </c>
      <c r="G246" s="61">
        <f t="shared" si="29"/>
        <v>19.84</v>
      </c>
      <c r="H246" s="61">
        <f>E246*F246*0.18</f>
        <v>334.8</v>
      </c>
      <c r="I246" s="62">
        <f t="shared" si="12"/>
        <v>1860</v>
      </c>
      <c r="J246" s="63">
        <f t="shared" si="28"/>
        <v>2194.8000000000002</v>
      </c>
      <c r="K246" s="46"/>
    </row>
    <row r="247" spans="1:11" ht="28.5" x14ac:dyDescent="0.45">
      <c r="A247" s="106">
        <v>0</v>
      </c>
      <c r="B247" s="57">
        <v>42278</v>
      </c>
      <c r="C247" s="64" t="s">
        <v>143</v>
      </c>
      <c r="D247" s="59" t="s">
        <v>2</v>
      </c>
      <c r="E247" s="59">
        <f>'[1]Cja Clip Billetero 1 1-4'!$H$12</f>
        <v>0</v>
      </c>
      <c r="F247" s="66">
        <v>47.22</v>
      </c>
      <c r="G247" s="61">
        <f t="shared" si="29"/>
        <v>7.5552000000000001</v>
      </c>
      <c r="H247" s="61">
        <f t="shared" ref="H247:H257" si="32">E247*F247*0.16</f>
        <v>0</v>
      </c>
      <c r="I247" s="62">
        <f t="shared" si="12"/>
        <v>0</v>
      </c>
      <c r="J247" s="63">
        <f t="shared" si="28"/>
        <v>0</v>
      </c>
      <c r="K247" s="46"/>
    </row>
    <row r="248" spans="1:11" ht="28.5" x14ac:dyDescent="0.45">
      <c r="A248" s="106">
        <v>0</v>
      </c>
      <c r="B248" s="57">
        <v>43259</v>
      </c>
      <c r="C248" s="64" t="s">
        <v>716</v>
      </c>
      <c r="D248" s="59" t="s">
        <v>2</v>
      </c>
      <c r="E248" s="59">
        <v>0</v>
      </c>
      <c r="F248" s="66">
        <v>30.68</v>
      </c>
      <c r="G248" s="61">
        <f t="shared" si="29"/>
        <v>4.9088000000000003</v>
      </c>
      <c r="H248" s="61">
        <f t="shared" si="32"/>
        <v>0</v>
      </c>
      <c r="I248" s="62">
        <f t="shared" si="12"/>
        <v>0</v>
      </c>
      <c r="J248" s="63">
        <f t="shared" si="28"/>
        <v>0</v>
      </c>
      <c r="K248" s="46"/>
    </row>
    <row r="249" spans="1:11" s="143" customFormat="1" ht="28.5" x14ac:dyDescent="0.45">
      <c r="A249" s="106">
        <v>0</v>
      </c>
      <c r="B249" s="139">
        <v>44880</v>
      </c>
      <c r="C249" s="144" t="s">
        <v>1002</v>
      </c>
      <c r="D249" s="60" t="s">
        <v>2</v>
      </c>
      <c r="E249" s="60">
        <v>0</v>
      </c>
      <c r="F249" s="62">
        <v>0</v>
      </c>
      <c r="G249" s="141">
        <f>0.16*F249</f>
        <v>0</v>
      </c>
      <c r="H249" s="141">
        <f t="shared" si="32"/>
        <v>0</v>
      </c>
      <c r="I249" s="62">
        <f>E249*F249</f>
        <v>0</v>
      </c>
      <c r="J249" s="145">
        <f>H249+I249</f>
        <v>0</v>
      </c>
      <c r="K249" s="142"/>
    </row>
    <row r="250" spans="1:11" ht="28.5" x14ac:dyDescent="0.45">
      <c r="A250" s="138">
        <v>0</v>
      </c>
      <c r="B250" s="57">
        <v>42944</v>
      </c>
      <c r="C250" s="64" t="s">
        <v>134</v>
      </c>
      <c r="D250" s="59" t="s">
        <v>2</v>
      </c>
      <c r="E250" s="59">
        <v>9</v>
      </c>
      <c r="F250" s="66">
        <v>86</v>
      </c>
      <c r="G250" s="61">
        <f t="shared" si="29"/>
        <v>13.76</v>
      </c>
      <c r="H250" s="61">
        <f t="shared" si="32"/>
        <v>123.84</v>
      </c>
      <c r="I250" s="62">
        <f t="shared" si="12"/>
        <v>774</v>
      </c>
      <c r="J250" s="63">
        <f t="shared" si="28"/>
        <v>897.84</v>
      </c>
      <c r="K250" s="46"/>
    </row>
    <row r="251" spans="1:11" ht="28.5" x14ac:dyDescent="0.45">
      <c r="A251" s="106">
        <v>0</v>
      </c>
      <c r="B251" s="57">
        <v>42600</v>
      </c>
      <c r="C251" s="64" t="s">
        <v>515</v>
      </c>
      <c r="D251" s="59" t="s">
        <v>2</v>
      </c>
      <c r="E251" s="59">
        <v>0</v>
      </c>
      <c r="F251" s="66">
        <v>9</v>
      </c>
      <c r="G251" s="61">
        <f t="shared" si="29"/>
        <v>1.44</v>
      </c>
      <c r="H251" s="61">
        <f t="shared" si="32"/>
        <v>0</v>
      </c>
      <c r="I251" s="62">
        <f t="shared" si="12"/>
        <v>0</v>
      </c>
      <c r="J251" s="63">
        <f t="shared" si="28"/>
        <v>0</v>
      </c>
      <c r="K251" s="46"/>
    </row>
    <row r="252" spans="1:11" s="143" customFormat="1" ht="28.5" x14ac:dyDescent="0.45">
      <c r="A252" s="106">
        <v>0</v>
      </c>
      <c r="B252" s="139">
        <v>44880</v>
      </c>
      <c r="C252" s="144" t="s">
        <v>1003</v>
      </c>
      <c r="D252" s="60" t="s">
        <v>2</v>
      </c>
      <c r="E252" s="60">
        <v>0</v>
      </c>
      <c r="F252" s="62">
        <v>0</v>
      </c>
      <c r="G252" s="141">
        <f>0.16*F252</f>
        <v>0</v>
      </c>
      <c r="H252" s="141">
        <f t="shared" si="32"/>
        <v>0</v>
      </c>
      <c r="I252" s="62">
        <f>E252*F252</f>
        <v>0</v>
      </c>
      <c r="J252" s="145">
        <f>H252+I252</f>
        <v>0</v>
      </c>
      <c r="K252" s="142"/>
    </row>
    <row r="253" spans="1:11" ht="28.5" x14ac:dyDescent="0.45">
      <c r="A253" s="146">
        <v>0</v>
      </c>
      <c r="B253" s="57">
        <v>43461</v>
      </c>
      <c r="C253" s="64" t="s">
        <v>187</v>
      </c>
      <c r="D253" s="59" t="s">
        <v>2</v>
      </c>
      <c r="E253" s="59">
        <v>116</v>
      </c>
      <c r="F253" s="66">
        <v>29.5</v>
      </c>
      <c r="G253" s="61">
        <f t="shared" si="29"/>
        <v>4.72</v>
      </c>
      <c r="H253" s="61">
        <f t="shared" si="32"/>
        <v>547.52</v>
      </c>
      <c r="I253" s="62">
        <f t="shared" si="12"/>
        <v>3422</v>
      </c>
      <c r="J253" s="63">
        <f t="shared" si="28"/>
        <v>3969.52</v>
      </c>
      <c r="K253" s="46"/>
    </row>
    <row r="254" spans="1:11" s="143" customFormat="1" ht="28.5" x14ac:dyDescent="0.45">
      <c r="A254" s="106">
        <v>0</v>
      </c>
      <c r="B254" s="139">
        <v>44880</v>
      </c>
      <c r="C254" s="144" t="s">
        <v>1004</v>
      </c>
      <c r="D254" s="60" t="s">
        <v>2</v>
      </c>
      <c r="E254" s="60">
        <v>0</v>
      </c>
      <c r="F254" s="62">
        <v>0</v>
      </c>
      <c r="G254" s="141">
        <f>0.16*F254</f>
        <v>0</v>
      </c>
      <c r="H254" s="141">
        <f t="shared" si="32"/>
        <v>0</v>
      </c>
      <c r="I254" s="62">
        <f>E254*F254</f>
        <v>0</v>
      </c>
      <c r="J254" s="145">
        <f>H254+I254</f>
        <v>0</v>
      </c>
      <c r="K254" s="142"/>
    </row>
    <row r="255" spans="1:11" s="143" customFormat="1" ht="28.5" x14ac:dyDescent="0.45">
      <c r="A255" s="138">
        <v>12</v>
      </c>
      <c r="B255" s="139">
        <v>44880</v>
      </c>
      <c r="C255" s="144" t="s">
        <v>1005</v>
      </c>
      <c r="D255" s="60" t="s">
        <v>2</v>
      </c>
      <c r="E255" s="60">
        <v>0</v>
      </c>
      <c r="F255" s="62">
        <v>0</v>
      </c>
      <c r="G255" s="141">
        <f>0.16*F255</f>
        <v>0</v>
      </c>
      <c r="H255" s="141">
        <f t="shared" si="32"/>
        <v>0</v>
      </c>
      <c r="I255" s="62">
        <f>E255*F255</f>
        <v>0</v>
      </c>
      <c r="J255" s="145">
        <f>H255+I255</f>
        <v>0</v>
      </c>
      <c r="K255" s="142"/>
    </row>
    <row r="256" spans="1:11" ht="28.5" x14ac:dyDescent="0.45">
      <c r="A256" s="138">
        <v>0</v>
      </c>
      <c r="B256" s="57">
        <v>42965</v>
      </c>
      <c r="C256" s="64" t="s">
        <v>219</v>
      </c>
      <c r="D256" s="59" t="s">
        <v>2</v>
      </c>
      <c r="E256" s="59">
        <v>654</v>
      </c>
      <c r="F256" s="66">
        <v>24</v>
      </c>
      <c r="G256" s="61">
        <f t="shared" si="29"/>
        <v>3.84</v>
      </c>
      <c r="H256" s="61">
        <f t="shared" si="32"/>
        <v>2511.36</v>
      </c>
      <c r="I256" s="62">
        <f t="shared" ref="I256:I414" si="33">E256*F256</f>
        <v>15696</v>
      </c>
      <c r="J256" s="63">
        <f t="shared" ref="J256:J347" si="34">H256+I256</f>
        <v>18207.36</v>
      </c>
      <c r="K256" s="46"/>
    </row>
    <row r="257" spans="1:11" ht="28.5" x14ac:dyDescent="0.45">
      <c r="A257" s="106">
        <v>0</v>
      </c>
      <c r="B257" s="57">
        <v>42929</v>
      </c>
      <c r="C257" s="64" t="s">
        <v>377</v>
      </c>
      <c r="D257" s="59" t="s">
        <v>2</v>
      </c>
      <c r="E257" s="59">
        <v>19</v>
      </c>
      <c r="F257" s="66">
        <v>39.4</v>
      </c>
      <c r="G257" s="61">
        <f t="shared" si="29"/>
        <v>6.3040000000000003</v>
      </c>
      <c r="H257" s="61">
        <f t="shared" si="32"/>
        <v>119.77600000000001</v>
      </c>
      <c r="I257" s="62">
        <f t="shared" si="33"/>
        <v>748.6</v>
      </c>
      <c r="J257" s="63">
        <f t="shared" si="34"/>
        <v>868.37599999999998</v>
      </c>
      <c r="K257" s="46"/>
    </row>
    <row r="258" spans="1:11" s="36" customFormat="1" ht="28.5" x14ac:dyDescent="0.45">
      <c r="A258" s="106">
        <v>30</v>
      </c>
      <c r="B258" s="57">
        <v>45405</v>
      </c>
      <c r="C258" s="64" t="s">
        <v>839</v>
      </c>
      <c r="D258" s="59" t="s">
        <v>2</v>
      </c>
      <c r="E258" s="59">
        <v>30</v>
      </c>
      <c r="F258" s="66">
        <v>16.95</v>
      </c>
      <c r="G258" s="61">
        <f t="shared" si="29"/>
        <v>2.7119999999999997</v>
      </c>
      <c r="H258" s="61">
        <f>E258*F258*0.18</f>
        <v>91.53</v>
      </c>
      <c r="I258" s="62">
        <f t="shared" si="33"/>
        <v>508.5</v>
      </c>
      <c r="J258" s="63">
        <f t="shared" si="34"/>
        <v>600.03</v>
      </c>
      <c r="K258" s="46"/>
    </row>
    <row r="259" spans="1:11" s="36" customFormat="1" ht="28.5" x14ac:dyDescent="0.45">
      <c r="A259" s="106">
        <v>8</v>
      </c>
      <c r="B259" s="57">
        <v>45405</v>
      </c>
      <c r="C259" s="64" t="s">
        <v>863</v>
      </c>
      <c r="D259" s="59" t="s">
        <v>2</v>
      </c>
      <c r="E259" s="59">
        <v>3</v>
      </c>
      <c r="F259" s="66">
        <v>24.58</v>
      </c>
      <c r="G259" s="61">
        <f t="shared" si="29"/>
        <v>3.9327999999999999</v>
      </c>
      <c r="H259" s="61">
        <f>E259*F259*0.18</f>
        <v>13.273199999999999</v>
      </c>
      <c r="I259" s="62">
        <f t="shared" si="33"/>
        <v>73.739999999999995</v>
      </c>
      <c r="J259" s="63">
        <f t="shared" si="34"/>
        <v>87.013199999999998</v>
      </c>
      <c r="K259" s="46"/>
    </row>
    <row r="260" spans="1:11" ht="28.5" x14ac:dyDescent="0.45">
      <c r="A260" s="106">
        <v>0</v>
      </c>
      <c r="B260" s="57">
        <v>42929</v>
      </c>
      <c r="C260" s="64" t="s">
        <v>376</v>
      </c>
      <c r="D260" s="59" t="s">
        <v>2</v>
      </c>
      <c r="E260" s="59">
        <v>20</v>
      </c>
      <c r="F260" s="66">
        <v>53.53</v>
      </c>
      <c r="G260" s="61">
        <f t="shared" si="29"/>
        <v>8.5648</v>
      </c>
      <c r="H260" s="61">
        <f>E260*F260*0.16</f>
        <v>171.29599999999999</v>
      </c>
      <c r="I260" s="62">
        <f t="shared" si="33"/>
        <v>1070.5999999999999</v>
      </c>
      <c r="J260" s="63">
        <f t="shared" si="34"/>
        <v>1241.896</v>
      </c>
      <c r="K260" s="46"/>
    </row>
    <row r="261" spans="1:11" ht="28.5" x14ac:dyDescent="0.45">
      <c r="A261" s="106">
        <v>0</v>
      </c>
      <c r="B261" s="57">
        <v>42590</v>
      </c>
      <c r="C261" s="64" t="s">
        <v>218</v>
      </c>
      <c r="D261" s="59" t="s">
        <v>2</v>
      </c>
      <c r="E261" s="59">
        <v>0</v>
      </c>
      <c r="F261" s="66">
        <v>27</v>
      </c>
      <c r="G261" s="61">
        <f t="shared" si="29"/>
        <v>4.32</v>
      </c>
      <c r="H261" s="61">
        <f>E261*F261*0.16</f>
        <v>0</v>
      </c>
      <c r="I261" s="62">
        <f t="shared" si="33"/>
        <v>0</v>
      </c>
      <c r="J261" s="63">
        <f t="shared" si="34"/>
        <v>0</v>
      </c>
      <c r="K261" s="46"/>
    </row>
    <row r="262" spans="1:11" ht="28.5" x14ac:dyDescent="0.45">
      <c r="A262" s="106">
        <v>0</v>
      </c>
      <c r="B262" s="57" t="s">
        <v>394</v>
      </c>
      <c r="C262" s="64" t="s">
        <v>213</v>
      </c>
      <c r="D262" s="59" t="s">
        <v>104</v>
      </c>
      <c r="E262" s="59">
        <v>0</v>
      </c>
      <c r="F262" s="66">
        <v>7</v>
      </c>
      <c r="G262" s="61">
        <f>L260</f>
        <v>0</v>
      </c>
      <c r="H262" s="61">
        <f>E262*F262*0.16</f>
        <v>0</v>
      </c>
      <c r="I262" s="62">
        <f t="shared" si="33"/>
        <v>0</v>
      </c>
      <c r="J262" s="63">
        <f t="shared" si="34"/>
        <v>0</v>
      </c>
      <c r="K262" s="46"/>
    </row>
    <row r="263" spans="1:11" s="36" customFormat="1" ht="28.5" x14ac:dyDescent="0.45">
      <c r="A263" s="106">
        <v>0</v>
      </c>
      <c r="B263" s="57">
        <v>44917</v>
      </c>
      <c r="C263" s="64" t="s">
        <v>213</v>
      </c>
      <c r="D263" s="59" t="s">
        <v>104</v>
      </c>
      <c r="E263" s="59">
        <v>0</v>
      </c>
      <c r="F263" s="66">
        <v>52</v>
      </c>
      <c r="G263" s="61">
        <f>0.18*F263</f>
        <v>9.36</v>
      </c>
      <c r="H263" s="61">
        <f>E263*F263*0.18</f>
        <v>0</v>
      </c>
      <c r="I263" s="62">
        <f t="shared" si="33"/>
        <v>0</v>
      </c>
      <c r="J263" s="63">
        <f t="shared" si="34"/>
        <v>0</v>
      </c>
      <c r="K263" s="46"/>
    </row>
    <row r="264" spans="1:11" s="36" customFormat="1" ht="28.5" x14ac:dyDescent="0.45">
      <c r="A264" s="106">
        <v>135</v>
      </c>
      <c r="B264" s="57">
        <v>45100</v>
      </c>
      <c r="C264" s="64" t="s">
        <v>213</v>
      </c>
      <c r="D264" s="59" t="s">
        <v>104</v>
      </c>
      <c r="E264" s="59">
        <v>113</v>
      </c>
      <c r="F264" s="66">
        <v>52</v>
      </c>
      <c r="G264" s="61">
        <f>0.18*F264</f>
        <v>9.36</v>
      </c>
      <c r="H264" s="61">
        <f>E264*F264*0.18</f>
        <v>1057.68</v>
      </c>
      <c r="I264" s="62">
        <f t="shared" si="33"/>
        <v>5876</v>
      </c>
      <c r="J264" s="63">
        <f t="shared" si="34"/>
        <v>6933.68</v>
      </c>
      <c r="K264" s="46"/>
    </row>
    <row r="265" spans="1:11" s="36" customFormat="1" ht="28.5" x14ac:dyDescent="0.45">
      <c r="A265" s="106">
        <v>90</v>
      </c>
      <c r="B265" s="57">
        <v>45226</v>
      </c>
      <c r="C265" s="64" t="s">
        <v>213</v>
      </c>
      <c r="D265" s="59" t="s">
        <v>104</v>
      </c>
      <c r="E265" s="59">
        <v>22</v>
      </c>
      <c r="F265" s="66">
        <v>63</v>
      </c>
      <c r="G265" s="61">
        <f>0.18*F265</f>
        <v>11.34</v>
      </c>
      <c r="H265" s="61">
        <f>E265*F265*0.18</f>
        <v>249.48</v>
      </c>
      <c r="I265" s="62">
        <f t="shared" si="33"/>
        <v>1386</v>
      </c>
      <c r="J265" s="63">
        <f t="shared" si="34"/>
        <v>1635.48</v>
      </c>
      <c r="K265" s="46"/>
    </row>
    <row r="266" spans="1:11" s="36" customFormat="1" ht="28.5" x14ac:dyDescent="0.45">
      <c r="A266" s="106">
        <v>175</v>
      </c>
      <c r="B266" s="57">
        <v>45426</v>
      </c>
      <c r="C266" s="64" t="s">
        <v>213</v>
      </c>
      <c r="D266" s="59" t="s">
        <v>104</v>
      </c>
      <c r="E266" s="59">
        <v>175</v>
      </c>
      <c r="F266" s="66">
        <v>52</v>
      </c>
      <c r="G266" s="61">
        <f>0.18*F266</f>
        <v>9.36</v>
      </c>
      <c r="H266" s="61">
        <f>E266*F266*0.18</f>
        <v>1638</v>
      </c>
      <c r="I266" s="62">
        <f t="shared" si="33"/>
        <v>9100</v>
      </c>
      <c r="J266" s="63">
        <f t="shared" si="34"/>
        <v>10738</v>
      </c>
      <c r="K266" s="46"/>
    </row>
    <row r="267" spans="1:11" s="143" customFormat="1" ht="28.5" x14ac:dyDescent="0.45">
      <c r="A267" s="106">
        <v>90</v>
      </c>
      <c r="B267" s="139">
        <v>44880</v>
      </c>
      <c r="C267" s="144" t="s">
        <v>1006</v>
      </c>
      <c r="D267" s="60" t="s">
        <v>607</v>
      </c>
      <c r="E267" s="60">
        <v>3</v>
      </c>
      <c r="F267" s="62">
        <v>0</v>
      </c>
      <c r="G267" s="141">
        <f>0.18*F267</f>
        <v>0</v>
      </c>
      <c r="H267" s="141">
        <f>E267*F267*0.18</f>
        <v>0</v>
      </c>
      <c r="I267" s="62">
        <f>E267*F267</f>
        <v>0</v>
      </c>
      <c r="J267" s="63">
        <f t="shared" si="34"/>
        <v>0</v>
      </c>
      <c r="K267" s="142"/>
    </row>
    <row r="268" spans="1:11" ht="28.5" x14ac:dyDescent="0.45">
      <c r="A268" s="138">
        <v>3</v>
      </c>
      <c r="B268" s="57">
        <v>44109</v>
      </c>
      <c r="C268" s="64" t="s">
        <v>229</v>
      </c>
      <c r="D268" s="59" t="s">
        <v>0</v>
      </c>
      <c r="E268" s="59">
        <v>0</v>
      </c>
      <c r="F268" s="66">
        <v>37.450000000000003</v>
      </c>
      <c r="G268" s="61">
        <f t="shared" si="29"/>
        <v>5.9920000000000009</v>
      </c>
      <c r="H268" s="61">
        <f t="shared" ref="H268:H273" si="35">E268*F268*0.16</f>
        <v>0</v>
      </c>
      <c r="I268" s="62">
        <f t="shared" si="33"/>
        <v>0</v>
      </c>
      <c r="J268" s="63">
        <f t="shared" si="34"/>
        <v>0</v>
      </c>
      <c r="K268" s="46"/>
    </row>
    <row r="269" spans="1:11" s="143" customFormat="1" ht="28.5" x14ac:dyDescent="0.45">
      <c r="A269" s="106">
        <v>0</v>
      </c>
      <c r="B269" s="139">
        <v>44880</v>
      </c>
      <c r="C269" s="144" t="s">
        <v>1007</v>
      </c>
      <c r="D269" s="60" t="s">
        <v>0</v>
      </c>
      <c r="E269" s="60">
        <v>0</v>
      </c>
      <c r="F269" s="62">
        <v>0</v>
      </c>
      <c r="G269" s="141">
        <f>0.16*F269</f>
        <v>0</v>
      </c>
      <c r="H269" s="141">
        <f t="shared" si="35"/>
        <v>0</v>
      </c>
      <c r="I269" s="62">
        <f>E269*F269</f>
        <v>0</v>
      </c>
      <c r="J269" s="63">
        <f t="shared" si="34"/>
        <v>0</v>
      </c>
      <c r="K269" s="142"/>
    </row>
    <row r="270" spans="1:11" s="143" customFormat="1" ht="28.5" x14ac:dyDescent="0.45">
      <c r="A270" s="138">
        <v>9</v>
      </c>
      <c r="B270" s="139">
        <v>43805</v>
      </c>
      <c r="C270" s="144" t="s">
        <v>335</v>
      </c>
      <c r="D270" s="60" t="s">
        <v>0</v>
      </c>
      <c r="E270" s="60">
        <v>0</v>
      </c>
      <c r="F270" s="62">
        <v>0</v>
      </c>
      <c r="G270" s="141">
        <f>0.16*F270</f>
        <v>0</v>
      </c>
      <c r="H270" s="141">
        <f t="shared" si="35"/>
        <v>0</v>
      </c>
      <c r="I270" s="62">
        <f>E270*F270</f>
        <v>0</v>
      </c>
      <c r="J270" s="63">
        <f t="shared" si="34"/>
        <v>0</v>
      </c>
      <c r="K270" s="142"/>
    </row>
    <row r="271" spans="1:11" s="143" customFormat="1" ht="28.5" x14ac:dyDescent="0.45">
      <c r="A271" s="138">
        <v>8</v>
      </c>
      <c r="B271" s="139">
        <v>45429</v>
      </c>
      <c r="C271" s="144" t="s">
        <v>900</v>
      </c>
      <c r="D271" s="60" t="s">
        <v>0</v>
      </c>
      <c r="E271" s="60">
        <v>8</v>
      </c>
      <c r="F271" s="62">
        <v>9.32</v>
      </c>
      <c r="G271" s="141">
        <f>0.16*F271</f>
        <v>1.4912000000000001</v>
      </c>
      <c r="H271" s="141">
        <f t="shared" si="35"/>
        <v>11.929600000000001</v>
      </c>
      <c r="I271" s="62">
        <f>E271*F271</f>
        <v>74.56</v>
      </c>
      <c r="J271" s="63">
        <f t="shared" si="34"/>
        <v>86.489599999999996</v>
      </c>
      <c r="K271" s="142"/>
    </row>
    <row r="272" spans="1:11" s="143" customFormat="1" ht="28.5" x14ac:dyDescent="0.45">
      <c r="A272" s="138">
        <v>0</v>
      </c>
      <c r="B272" s="139">
        <v>44880</v>
      </c>
      <c r="C272" s="144" t="s">
        <v>1008</v>
      </c>
      <c r="D272" s="60" t="s">
        <v>571</v>
      </c>
      <c r="E272" s="60">
        <v>0</v>
      </c>
      <c r="F272" s="62">
        <v>0</v>
      </c>
      <c r="G272" s="141">
        <f>0.16*F272</f>
        <v>0</v>
      </c>
      <c r="H272" s="141">
        <f t="shared" si="35"/>
        <v>0</v>
      </c>
      <c r="I272" s="62">
        <f>E272*F272</f>
        <v>0</v>
      </c>
      <c r="J272" s="145">
        <f>H272+I272</f>
        <v>0</v>
      </c>
      <c r="K272" s="142"/>
    </row>
    <row r="273" spans="1:11" ht="28.5" x14ac:dyDescent="0.45">
      <c r="A273" s="138">
        <v>60</v>
      </c>
      <c r="B273" s="57">
        <v>43748</v>
      </c>
      <c r="C273" s="64" t="s">
        <v>545</v>
      </c>
      <c r="D273" s="59" t="s">
        <v>0</v>
      </c>
      <c r="E273" s="59">
        <v>0</v>
      </c>
      <c r="F273" s="66">
        <v>76.7</v>
      </c>
      <c r="G273" s="61">
        <f t="shared" si="29"/>
        <v>12.272</v>
      </c>
      <c r="H273" s="61">
        <f t="shared" si="35"/>
        <v>0</v>
      </c>
      <c r="I273" s="62">
        <f t="shared" si="33"/>
        <v>0</v>
      </c>
      <c r="J273" s="63">
        <f t="shared" si="34"/>
        <v>0</v>
      </c>
      <c r="K273" s="46"/>
    </row>
    <row r="274" spans="1:11" s="36" customFormat="1" ht="28.5" x14ac:dyDescent="0.45">
      <c r="A274" s="138">
        <v>28</v>
      </c>
      <c r="B274" s="57">
        <v>45194</v>
      </c>
      <c r="C274" s="64" t="s">
        <v>720</v>
      </c>
      <c r="D274" s="59" t="s">
        <v>0</v>
      </c>
      <c r="E274" s="59">
        <v>27</v>
      </c>
      <c r="F274" s="66">
        <v>446</v>
      </c>
      <c r="G274" s="61">
        <f t="shared" si="29"/>
        <v>71.36</v>
      </c>
      <c r="H274" s="61">
        <f t="shared" ref="H274:H281" si="36">E274*F274*0.18</f>
        <v>2167.56</v>
      </c>
      <c r="I274" s="62">
        <f t="shared" si="33"/>
        <v>12042</v>
      </c>
      <c r="J274" s="63">
        <f t="shared" si="34"/>
        <v>14209.56</v>
      </c>
      <c r="K274" s="46"/>
    </row>
    <row r="275" spans="1:11" s="36" customFormat="1" ht="28.5" x14ac:dyDescent="0.45">
      <c r="A275" s="138">
        <v>5</v>
      </c>
      <c r="B275" s="57">
        <v>45201</v>
      </c>
      <c r="C275" s="64" t="s">
        <v>730</v>
      </c>
      <c r="D275" s="59" t="s">
        <v>607</v>
      </c>
      <c r="E275" s="59">
        <v>0</v>
      </c>
      <c r="F275" s="66">
        <v>91.26</v>
      </c>
      <c r="G275" s="61">
        <f t="shared" si="29"/>
        <v>14.601600000000001</v>
      </c>
      <c r="H275" s="61">
        <f t="shared" si="36"/>
        <v>0</v>
      </c>
      <c r="I275" s="62">
        <f t="shared" si="33"/>
        <v>0</v>
      </c>
      <c r="J275" s="63">
        <f t="shared" si="34"/>
        <v>0</v>
      </c>
      <c r="K275" s="46"/>
    </row>
    <row r="276" spans="1:11" s="36" customFormat="1" ht="28.5" x14ac:dyDescent="0.45">
      <c r="A276" s="138">
        <v>20</v>
      </c>
      <c r="B276" s="57">
        <v>45447</v>
      </c>
      <c r="C276" s="64" t="s">
        <v>937</v>
      </c>
      <c r="D276" s="59" t="s">
        <v>607</v>
      </c>
      <c r="E276" s="59">
        <v>0</v>
      </c>
      <c r="F276" s="66">
        <v>20.34</v>
      </c>
      <c r="G276" s="61">
        <f t="shared" si="29"/>
        <v>3.2544</v>
      </c>
      <c r="H276" s="61">
        <f>E276*F276*0.18</f>
        <v>0</v>
      </c>
      <c r="I276" s="62">
        <f t="shared" si="33"/>
        <v>0</v>
      </c>
      <c r="J276" s="63">
        <f t="shared" si="34"/>
        <v>0</v>
      </c>
      <c r="K276" s="46"/>
    </row>
    <row r="277" spans="1:11" s="36" customFormat="1" ht="28.5" x14ac:dyDescent="0.45">
      <c r="A277" s="138">
        <v>5</v>
      </c>
      <c r="B277" s="57">
        <v>45201</v>
      </c>
      <c r="C277" s="64" t="s">
        <v>732</v>
      </c>
      <c r="D277" s="59" t="s">
        <v>0</v>
      </c>
      <c r="E277" s="59">
        <v>5</v>
      </c>
      <c r="F277" s="66">
        <v>1436.18</v>
      </c>
      <c r="G277" s="61">
        <f t="shared" si="29"/>
        <v>229.78880000000001</v>
      </c>
      <c r="H277" s="61">
        <f t="shared" si="36"/>
        <v>1292.5620000000001</v>
      </c>
      <c r="I277" s="62">
        <f t="shared" si="33"/>
        <v>7180.9000000000005</v>
      </c>
      <c r="J277" s="63">
        <f t="shared" si="34"/>
        <v>8473.4620000000014</v>
      </c>
      <c r="K277" s="46"/>
    </row>
    <row r="278" spans="1:11" s="36" customFormat="1" ht="28.5" x14ac:dyDescent="0.45">
      <c r="A278" s="138">
        <v>317</v>
      </c>
      <c r="B278" s="57">
        <v>45222</v>
      </c>
      <c r="C278" s="64" t="s">
        <v>751</v>
      </c>
      <c r="D278" s="59" t="s">
        <v>729</v>
      </c>
      <c r="E278" s="59">
        <v>317</v>
      </c>
      <c r="F278" s="66">
        <v>1360</v>
      </c>
      <c r="G278" s="61">
        <f t="shared" si="29"/>
        <v>217.6</v>
      </c>
      <c r="H278" s="61">
        <f t="shared" si="36"/>
        <v>77601.599999999991</v>
      </c>
      <c r="I278" s="62">
        <f t="shared" si="33"/>
        <v>431120</v>
      </c>
      <c r="J278" s="63">
        <f t="shared" si="34"/>
        <v>508721.6</v>
      </c>
      <c r="K278" s="46"/>
    </row>
    <row r="279" spans="1:11" s="36" customFormat="1" ht="28.5" x14ac:dyDescent="0.45">
      <c r="A279" s="138">
        <v>1</v>
      </c>
      <c r="B279" s="57">
        <v>45223</v>
      </c>
      <c r="C279" s="64" t="s">
        <v>764</v>
      </c>
      <c r="D279" s="59" t="s">
        <v>82</v>
      </c>
      <c r="E279" s="59">
        <v>0</v>
      </c>
      <c r="F279" s="66">
        <v>2500</v>
      </c>
      <c r="G279" s="61">
        <f t="shared" si="29"/>
        <v>400</v>
      </c>
      <c r="H279" s="61">
        <f t="shared" si="36"/>
        <v>0</v>
      </c>
      <c r="I279" s="62">
        <f t="shared" si="33"/>
        <v>0</v>
      </c>
      <c r="J279" s="63">
        <f t="shared" si="34"/>
        <v>0</v>
      </c>
      <c r="K279" s="46"/>
    </row>
    <row r="280" spans="1:11" s="36" customFormat="1" ht="28.5" x14ac:dyDescent="0.45">
      <c r="A280" s="138">
        <v>100</v>
      </c>
      <c r="B280" s="57">
        <v>45418</v>
      </c>
      <c r="C280" s="64" t="s">
        <v>867</v>
      </c>
      <c r="D280" s="59" t="s">
        <v>82</v>
      </c>
      <c r="E280" s="59">
        <v>0</v>
      </c>
      <c r="F280" s="66">
        <v>110</v>
      </c>
      <c r="G280" s="61">
        <f t="shared" si="29"/>
        <v>17.600000000000001</v>
      </c>
      <c r="H280" s="61">
        <f t="shared" si="36"/>
        <v>0</v>
      </c>
      <c r="I280" s="62">
        <f t="shared" si="33"/>
        <v>0</v>
      </c>
      <c r="J280" s="63">
        <f t="shared" si="34"/>
        <v>0</v>
      </c>
      <c r="K280" s="46"/>
    </row>
    <row r="281" spans="1:11" s="36" customFormat="1" ht="28.5" x14ac:dyDescent="0.45">
      <c r="A281" s="138">
        <v>4</v>
      </c>
      <c r="B281" s="57">
        <v>45225</v>
      </c>
      <c r="C281" s="64" t="s">
        <v>765</v>
      </c>
      <c r="D281" s="59" t="s">
        <v>82</v>
      </c>
      <c r="E281" s="59">
        <v>4</v>
      </c>
      <c r="F281" s="66">
        <v>650</v>
      </c>
      <c r="G281" s="61">
        <f t="shared" si="29"/>
        <v>104</v>
      </c>
      <c r="H281" s="61">
        <f t="shared" si="36"/>
        <v>468</v>
      </c>
      <c r="I281" s="62">
        <f t="shared" si="33"/>
        <v>2600</v>
      </c>
      <c r="J281" s="63">
        <f t="shared" si="34"/>
        <v>3068</v>
      </c>
      <c r="K281" s="46"/>
    </row>
    <row r="282" spans="1:11" s="36" customFormat="1" ht="28.5" x14ac:dyDescent="0.45">
      <c r="A282" s="138">
        <v>10</v>
      </c>
      <c r="B282" s="57">
        <v>45414</v>
      </c>
      <c r="C282" s="64" t="s">
        <v>765</v>
      </c>
      <c r="D282" s="59" t="s">
        <v>82</v>
      </c>
      <c r="E282" s="59">
        <v>10</v>
      </c>
      <c r="F282" s="66">
        <v>536.69000000000005</v>
      </c>
      <c r="G282" s="61">
        <f t="shared" si="29"/>
        <v>85.870400000000004</v>
      </c>
      <c r="H282" s="61">
        <f t="shared" ref="H282:H287" si="37">E282*F282*0.18</f>
        <v>966.04200000000003</v>
      </c>
      <c r="I282" s="62">
        <f t="shared" si="33"/>
        <v>5366.9000000000005</v>
      </c>
      <c r="J282" s="63">
        <f t="shared" si="34"/>
        <v>6332.9420000000009</v>
      </c>
      <c r="K282" s="46"/>
    </row>
    <row r="283" spans="1:11" s="36" customFormat="1" ht="28.5" x14ac:dyDescent="0.45">
      <c r="A283" s="138">
        <v>10</v>
      </c>
      <c r="B283" s="57">
        <v>45428</v>
      </c>
      <c r="C283" s="64" t="s">
        <v>884</v>
      </c>
      <c r="D283" s="59" t="s">
        <v>82</v>
      </c>
      <c r="E283" s="59">
        <v>10</v>
      </c>
      <c r="F283" s="66">
        <v>7</v>
      </c>
      <c r="G283" s="61">
        <f t="shared" si="29"/>
        <v>1.1200000000000001</v>
      </c>
      <c r="H283" s="61">
        <f t="shared" si="37"/>
        <v>12.6</v>
      </c>
      <c r="I283" s="62">
        <f t="shared" si="33"/>
        <v>70</v>
      </c>
      <c r="J283" s="63">
        <f t="shared" si="34"/>
        <v>82.6</v>
      </c>
      <c r="K283" s="46"/>
    </row>
    <row r="284" spans="1:11" s="36" customFormat="1" ht="28.5" x14ac:dyDescent="0.45">
      <c r="A284" s="138">
        <v>1</v>
      </c>
      <c r="B284" s="57">
        <v>45428</v>
      </c>
      <c r="C284" s="64" t="s">
        <v>888</v>
      </c>
      <c r="D284" s="59" t="s">
        <v>82</v>
      </c>
      <c r="E284" s="59">
        <v>0</v>
      </c>
      <c r="F284" s="66">
        <v>27102.71</v>
      </c>
      <c r="G284" s="61">
        <f t="shared" ref="G284:G289" si="38">0.16*F284</f>
        <v>4336.4336000000003</v>
      </c>
      <c r="H284" s="61">
        <f t="shared" si="37"/>
        <v>0</v>
      </c>
      <c r="I284" s="62">
        <f t="shared" si="33"/>
        <v>0</v>
      </c>
      <c r="J284" s="63">
        <f t="shared" si="34"/>
        <v>0</v>
      </c>
      <c r="K284" s="46"/>
    </row>
    <row r="285" spans="1:11" s="36" customFormat="1" ht="28.5" x14ac:dyDescent="0.45">
      <c r="A285" s="138">
        <v>20</v>
      </c>
      <c r="B285" s="57">
        <v>45432</v>
      </c>
      <c r="C285" s="64" t="s">
        <v>911</v>
      </c>
      <c r="D285" s="59" t="s">
        <v>82</v>
      </c>
      <c r="E285" s="59">
        <v>20</v>
      </c>
      <c r="F285" s="66">
        <v>390</v>
      </c>
      <c r="G285" s="61">
        <f t="shared" si="38"/>
        <v>62.4</v>
      </c>
      <c r="H285" s="61">
        <f t="shared" si="37"/>
        <v>1404</v>
      </c>
      <c r="I285" s="62">
        <f t="shared" si="33"/>
        <v>7800</v>
      </c>
      <c r="J285" s="63">
        <f t="shared" si="34"/>
        <v>9204</v>
      </c>
      <c r="K285" s="46"/>
    </row>
    <row r="286" spans="1:11" s="36" customFormat="1" ht="28.5" x14ac:dyDescent="0.45">
      <c r="A286" s="138">
        <v>8</v>
      </c>
      <c r="B286" s="57">
        <v>1141159</v>
      </c>
      <c r="C286" s="64" t="s">
        <v>913</v>
      </c>
      <c r="D286" s="59" t="s">
        <v>2</v>
      </c>
      <c r="E286" s="59">
        <v>1</v>
      </c>
      <c r="F286" s="66">
        <v>3375</v>
      </c>
      <c r="G286" s="61">
        <f t="shared" si="38"/>
        <v>540</v>
      </c>
      <c r="H286" s="61">
        <f t="shared" si="37"/>
        <v>607.5</v>
      </c>
      <c r="I286" s="62">
        <f t="shared" si="33"/>
        <v>3375</v>
      </c>
      <c r="J286" s="63">
        <f t="shared" si="34"/>
        <v>3982.5</v>
      </c>
      <c r="K286" s="46"/>
    </row>
    <row r="287" spans="1:11" s="36" customFormat="1" ht="28.5" x14ac:dyDescent="0.45">
      <c r="A287" s="138">
        <v>1</v>
      </c>
      <c r="B287" s="57">
        <v>45450</v>
      </c>
      <c r="C287" s="64" t="s">
        <v>952</v>
      </c>
      <c r="D287" s="59" t="s">
        <v>82</v>
      </c>
      <c r="E287" s="59">
        <v>0</v>
      </c>
      <c r="F287" s="66">
        <v>12205</v>
      </c>
      <c r="G287" s="61">
        <f t="shared" si="38"/>
        <v>1952.8</v>
      </c>
      <c r="H287" s="61">
        <f t="shared" si="37"/>
        <v>0</v>
      </c>
      <c r="I287" s="62">
        <f t="shared" si="33"/>
        <v>0</v>
      </c>
      <c r="J287" s="63">
        <f t="shared" si="34"/>
        <v>0</v>
      </c>
      <c r="K287" s="46"/>
    </row>
    <row r="288" spans="1:11" s="36" customFormat="1" ht="28.5" x14ac:dyDescent="0.45">
      <c r="A288" s="138">
        <v>2</v>
      </c>
      <c r="B288" s="57">
        <v>45453</v>
      </c>
      <c r="C288" s="64" t="s">
        <v>970</v>
      </c>
      <c r="D288" s="59" t="s">
        <v>82</v>
      </c>
      <c r="E288" s="59">
        <v>0</v>
      </c>
      <c r="F288" s="66">
        <v>235</v>
      </c>
      <c r="G288" s="61">
        <f t="shared" si="38"/>
        <v>37.6</v>
      </c>
      <c r="H288" s="61">
        <f>E288*F288*0.18</f>
        <v>0</v>
      </c>
      <c r="I288" s="62">
        <f t="shared" si="33"/>
        <v>0</v>
      </c>
      <c r="J288" s="63">
        <f t="shared" si="34"/>
        <v>0</v>
      </c>
      <c r="K288" s="46"/>
    </row>
    <row r="289" spans="1:11" s="36" customFormat="1" ht="28.5" x14ac:dyDescent="0.45">
      <c r="A289" s="138">
        <v>5</v>
      </c>
      <c r="B289" s="57">
        <v>45453</v>
      </c>
      <c r="C289" s="64" t="s">
        <v>971</v>
      </c>
      <c r="D289" s="59" t="s">
        <v>82</v>
      </c>
      <c r="E289" s="59">
        <v>5</v>
      </c>
      <c r="F289" s="66">
        <v>3220</v>
      </c>
      <c r="G289" s="61">
        <f t="shared" si="38"/>
        <v>515.20000000000005</v>
      </c>
      <c r="H289" s="61">
        <f>E289*F289*0.18</f>
        <v>2898</v>
      </c>
      <c r="I289" s="62">
        <f t="shared" si="33"/>
        <v>16100</v>
      </c>
      <c r="J289" s="63">
        <f t="shared" si="34"/>
        <v>18998</v>
      </c>
      <c r="K289" s="46"/>
    </row>
    <row r="290" spans="1:11" ht="28.5" x14ac:dyDescent="0.45">
      <c r="A290" s="106">
        <v>0</v>
      </c>
      <c r="B290" s="57">
        <v>44193</v>
      </c>
      <c r="C290" s="64" t="s">
        <v>328</v>
      </c>
      <c r="D290" s="59" t="s">
        <v>0</v>
      </c>
      <c r="E290" s="67">
        <v>10</v>
      </c>
      <c r="F290" s="66">
        <v>95</v>
      </c>
      <c r="G290" s="61">
        <f t="shared" si="29"/>
        <v>15.200000000000001</v>
      </c>
      <c r="H290" s="61">
        <f>E290*F290*0.16</f>
        <v>152</v>
      </c>
      <c r="I290" s="62">
        <f t="shared" si="33"/>
        <v>950</v>
      </c>
      <c r="J290" s="63">
        <f t="shared" si="34"/>
        <v>1102</v>
      </c>
      <c r="K290" s="46"/>
    </row>
    <row r="291" spans="1:11" ht="28.5" x14ac:dyDescent="0.45">
      <c r="A291" s="106">
        <v>0</v>
      </c>
      <c r="B291" s="57" t="s">
        <v>394</v>
      </c>
      <c r="C291" s="58" t="s">
        <v>382</v>
      </c>
      <c r="D291" s="59" t="s">
        <v>104</v>
      </c>
      <c r="E291" s="59">
        <v>0</v>
      </c>
      <c r="F291" s="61">
        <v>129.80000000000001</v>
      </c>
      <c r="G291" s="61">
        <f t="shared" si="29"/>
        <v>20.768000000000001</v>
      </c>
      <c r="H291" s="61">
        <f>E291*F291*0.16</f>
        <v>0</v>
      </c>
      <c r="I291" s="62">
        <f t="shared" si="33"/>
        <v>0</v>
      </c>
      <c r="J291" s="63">
        <f t="shared" si="34"/>
        <v>0</v>
      </c>
      <c r="K291" s="46"/>
    </row>
    <row r="292" spans="1:11" s="36" customFormat="1" ht="28.5" x14ac:dyDescent="0.45">
      <c r="A292" s="106">
        <v>270</v>
      </c>
      <c r="B292" s="57">
        <v>45408</v>
      </c>
      <c r="C292" s="58" t="s">
        <v>833</v>
      </c>
      <c r="D292" s="59" t="s">
        <v>104</v>
      </c>
      <c r="E292" s="59">
        <v>225</v>
      </c>
      <c r="F292" s="61">
        <v>70</v>
      </c>
      <c r="G292" s="61">
        <f t="shared" si="29"/>
        <v>11.200000000000001</v>
      </c>
      <c r="H292" s="61">
        <f>E292*F292*0.18</f>
        <v>2835</v>
      </c>
      <c r="I292" s="62">
        <f t="shared" si="33"/>
        <v>15750</v>
      </c>
      <c r="J292" s="63">
        <f t="shared" si="34"/>
        <v>18585</v>
      </c>
      <c r="K292" s="46"/>
    </row>
    <row r="293" spans="1:11" s="36" customFormat="1" ht="28.5" x14ac:dyDescent="0.45">
      <c r="A293" s="106">
        <v>70</v>
      </c>
      <c r="B293" s="57">
        <v>45107</v>
      </c>
      <c r="C293" s="58" t="s">
        <v>696</v>
      </c>
      <c r="D293" s="59" t="s">
        <v>104</v>
      </c>
      <c r="E293" s="59">
        <v>0</v>
      </c>
      <c r="F293" s="61">
        <v>79</v>
      </c>
      <c r="G293" s="61">
        <f>0.18*F293</f>
        <v>14.219999999999999</v>
      </c>
      <c r="H293" s="61">
        <f>E293*F293*0.16</f>
        <v>0</v>
      </c>
      <c r="I293" s="62">
        <f t="shared" si="33"/>
        <v>0</v>
      </c>
      <c r="J293" s="63">
        <f t="shared" si="34"/>
        <v>0</v>
      </c>
      <c r="K293" s="46"/>
    </row>
    <row r="294" spans="1:11" s="36" customFormat="1" ht="28.5" x14ac:dyDescent="0.45">
      <c r="A294" s="106">
        <v>60</v>
      </c>
      <c r="B294" s="57">
        <v>45226</v>
      </c>
      <c r="C294" s="58" t="s">
        <v>696</v>
      </c>
      <c r="D294" s="59" t="s">
        <v>104</v>
      </c>
      <c r="E294" s="59">
        <v>0</v>
      </c>
      <c r="F294" s="61">
        <v>80</v>
      </c>
      <c r="G294" s="61">
        <f>0.18*F294</f>
        <v>14.399999999999999</v>
      </c>
      <c r="H294" s="61">
        <f>E294*F294*0.18</f>
        <v>0</v>
      </c>
      <c r="I294" s="62">
        <f t="shared" si="33"/>
        <v>0</v>
      </c>
      <c r="J294" s="63">
        <f t="shared" si="34"/>
        <v>0</v>
      </c>
      <c r="K294" s="46"/>
    </row>
    <row r="295" spans="1:11" s="36" customFormat="1" ht="28.5" x14ac:dyDescent="0.45">
      <c r="A295" s="106">
        <v>60</v>
      </c>
      <c r="B295" s="57">
        <v>44756</v>
      </c>
      <c r="C295" s="130" t="s">
        <v>491</v>
      </c>
      <c r="D295" s="59" t="s">
        <v>0</v>
      </c>
      <c r="E295" s="59">
        <v>0</v>
      </c>
      <c r="F295" s="61">
        <v>535</v>
      </c>
      <c r="G295" s="61">
        <f>0.18*F295</f>
        <v>96.3</v>
      </c>
      <c r="H295" s="61">
        <f>E295*F295*0.16</f>
        <v>0</v>
      </c>
      <c r="I295" s="62">
        <f t="shared" si="33"/>
        <v>0</v>
      </c>
      <c r="J295" s="63">
        <f t="shared" si="34"/>
        <v>0</v>
      </c>
      <c r="K295" s="46"/>
    </row>
    <row r="296" spans="1:11" ht="28.5" x14ac:dyDescent="0.45">
      <c r="A296" s="106">
        <v>43</v>
      </c>
      <c r="B296" s="57">
        <v>44523</v>
      </c>
      <c r="C296" s="64" t="s">
        <v>491</v>
      </c>
      <c r="D296" s="59" t="s">
        <v>0</v>
      </c>
      <c r="E296" s="59">
        <v>0</v>
      </c>
      <c r="F296" s="66">
        <v>666.31</v>
      </c>
      <c r="G296" s="61">
        <f>0.16*F296</f>
        <v>106.6096</v>
      </c>
      <c r="H296" s="61">
        <f>E296*F296*0.16</f>
        <v>0</v>
      </c>
      <c r="I296" s="62">
        <f t="shared" si="33"/>
        <v>0</v>
      </c>
      <c r="J296" s="63">
        <f t="shared" si="34"/>
        <v>0</v>
      </c>
      <c r="K296" s="46"/>
    </row>
    <row r="297" spans="1:11" s="36" customFormat="1" ht="28.5" x14ac:dyDescent="0.45">
      <c r="A297" s="106">
        <v>15</v>
      </c>
      <c r="B297" s="57">
        <v>45211</v>
      </c>
      <c r="C297" s="64" t="s">
        <v>491</v>
      </c>
      <c r="D297" s="59" t="s">
        <v>0</v>
      </c>
      <c r="E297" s="59">
        <v>3</v>
      </c>
      <c r="F297" s="66">
        <v>450</v>
      </c>
      <c r="G297" s="61">
        <f>0.16*F297</f>
        <v>72</v>
      </c>
      <c r="H297" s="61">
        <f>E297*F297*0.18</f>
        <v>243</v>
      </c>
      <c r="I297" s="62">
        <f t="shared" si="33"/>
        <v>1350</v>
      </c>
      <c r="J297" s="63">
        <f t="shared" si="34"/>
        <v>1593</v>
      </c>
      <c r="K297" s="46"/>
    </row>
    <row r="298" spans="1:11" s="36" customFormat="1" ht="28.5" x14ac:dyDescent="0.45">
      <c r="A298" s="106">
        <v>12</v>
      </c>
      <c r="B298" s="57">
        <v>45211</v>
      </c>
      <c r="C298" s="64" t="s">
        <v>809</v>
      </c>
      <c r="D298" s="59" t="s">
        <v>0</v>
      </c>
      <c r="E298" s="59">
        <v>12</v>
      </c>
      <c r="F298" s="66">
        <v>150</v>
      </c>
      <c r="G298" s="61">
        <f>0.16*F298</f>
        <v>24</v>
      </c>
      <c r="H298" s="61">
        <f>E298*F298*0.18</f>
        <v>324</v>
      </c>
      <c r="I298" s="62">
        <f t="shared" si="33"/>
        <v>1800</v>
      </c>
      <c r="J298" s="63">
        <f t="shared" si="34"/>
        <v>2124</v>
      </c>
      <c r="K298" s="46"/>
    </row>
    <row r="299" spans="1:11" s="36" customFormat="1" ht="28.5" x14ac:dyDescent="0.45">
      <c r="A299" s="106">
        <v>0</v>
      </c>
      <c r="B299" s="57">
        <v>44756</v>
      </c>
      <c r="C299" s="64" t="s">
        <v>553</v>
      </c>
      <c r="D299" s="59" t="s">
        <v>0</v>
      </c>
      <c r="E299" s="59">
        <v>0</v>
      </c>
      <c r="F299" s="66">
        <v>107.14</v>
      </c>
      <c r="G299" s="61">
        <f>0.18*F299</f>
        <v>19.2852</v>
      </c>
      <c r="H299" s="61">
        <f>E299*F299*0.18</f>
        <v>0</v>
      </c>
      <c r="I299" s="62">
        <f t="shared" si="33"/>
        <v>0</v>
      </c>
      <c r="J299" s="63">
        <f t="shared" si="34"/>
        <v>0</v>
      </c>
      <c r="K299" s="46"/>
    </row>
    <row r="300" spans="1:11" ht="28.5" x14ac:dyDescent="0.45">
      <c r="A300" s="106">
        <v>24</v>
      </c>
      <c r="B300" s="57">
        <v>44441</v>
      </c>
      <c r="C300" s="130" t="s">
        <v>230</v>
      </c>
      <c r="D300" s="59" t="s">
        <v>325</v>
      </c>
      <c r="E300" s="59">
        <v>0</v>
      </c>
      <c r="F300" s="61">
        <v>199.42</v>
      </c>
      <c r="G300" s="61">
        <f>0.16*F300</f>
        <v>31.9072</v>
      </c>
      <c r="H300" s="61">
        <f t="shared" ref="H300:H306" si="39">E300*F300*0.18</f>
        <v>0</v>
      </c>
      <c r="I300" s="62">
        <f t="shared" si="33"/>
        <v>0</v>
      </c>
      <c r="J300" s="63">
        <f t="shared" si="34"/>
        <v>0</v>
      </c>
      <c r="K300" s="46"/>
    </row>
    <row r="301" spans="1:11" s="36" customFormat="1" ht="28.5" x14ac:dyDescent="0.45">
      <c r="A301" s="106">
        <v>12</v>
      </c>
      <c r="B301" s="57">
        <v>45223</v>
      </c>
      <c r="C301" s="130" t="s">
        <v>230</v>
      </c>
      <c r="D301" s="59" t="s">
        <v>325</v>
      </c>
      <c r="E301" s="59">
        <v>0</v>
      </c>
      <c r="F301" s="61">
        <v>68.959999999999994</v>
      </c>
      <c r="G301" s="61">
        <f>0.16*F301</f>
        <v>11.0336</v>
      </c>
      <c r="H301" s="61">
        <f t="shared" si="39"/>
        <v>0</v>
      </c>
      <c r="I301" s="62">
        <f t="shared" si="33"/>
        <v>0</v>
      </c>
      <c r="J301" s="63">
        <f t="shared" si="34"/>
        <v>0</v>
      </c>
      <c r="K301" s="46"/>
    </row>
    <row r="302" spans="1:11" s="36" customFormat="1" ht="28.5" x14ac:dyDescent="0.45">
      <c r="A302" s="106">
        <v>125</v>
      </c>
      <c r="B302" s="57">
        <v>45408</v>
      </c>
      <c r="C302" s="130" t="s">
        <v>837</v>
      </c>
      <c r="D302" s="59" t="s">
        <v>325</v>
      </c>
      <c r="E302" s="59">
        <v>125</v>
      </c>
      <c r="F302" s="61">
        <v>65</v>
      </c>
      <c r="G302" s="61">
        <f>0.16*F302</f>
        <v>10.4</v>
      </c>
      <c r="H302" s="61">
        <f>E302*F302*0.18</f>
        <v>1462.5</v>
      </c>
      <c r="I302" s="62">
        <f t="shared" si="33"/>
        <v>8125</v>
      </c>
      <c r="J302" s="63">
        <f t="shared" si="34"/>
        <v>9587.5</v>
      </c>
      <c r="K302" s="46"/>
    </row>
    <row r="303" spans="1:11" s="36" customFormat="1" ht="28.5" x14ac:dyDescent="0.45">
      <c r="A303" s="106">
        <v>3</v>
      </c>
      <c r="B303" s="57">
        <v>45268</v>
      </c>
      <c r="C303" s="130" t="s">
        <v>794</v>
      </c>
      <c r="D303" s="59" t="s">
        <v>82</v>
      </c>
      <c r="E303" s="59">
        <v>2</v>
      </c>
      <c r="F303" s="61">
        <v>8514.2000000000007</v>
      </c>
      <c r="G303" s="61">
        <f>0.16*F303</f>
        <v>1362.2720000000002</v>
      </c>
      <c r="H303" s="61">
        <f t="shared" si="39"/>
        <v>3065.1120000000001</v>
      </c>
      <c r="I303" s="62">
        <f t="shared" si="33"/>
        <v>17028.400000000001</v>
      </c>
      <c r="J303" s="63">
        <f t="shared" si="34"/>
        <v>20093.512000000002</v>
      </c>
      <c r="K303" s="46"/>
    </row>
    <row r="304" spans="1:11" s="36" customFormat="1" ht="28.5" x14ac:dyDescent="0.45">
      <c r="A304" s="106">
        <v>0</v>
      </c>
      <c r="B304" s="57">
        <v>44756</v>
      </c>
      <c r="C304" s="130" t="s">
        <v>554</v>
      </c>
      <c r="D304" s="59" t="s">
        <v>0</v>
      </c>
      <c r="E304" s="59">
        <v>0</v>
      </c>
      <c r="F304" s="61">
        <v>2629.68</v>
      </c>
      <c r="G304" s="61">
        <f>0.18*F304</f>
        <v>473.34239999999994</v>
      </c>
      <c r="H304" s="61">
        <f t="shared" si="39"/>
        <v>0</v>
      </c>
      <c r="I304" s="62">
        <f t="shared" si="33"/>
        <v>0</v>
      </c>
      <c r="J304" s="63">
        <f t="shared" si="34"/>
        <v>0</v>
      </c>
      <c r="K304" s="46"/>
    </row>
    <row r="305" spans="1:11" ht="28.5" x14ac:dyDescent="0.45">
      <c r="A305" s="106">
        <v>0</v>
      </c>
      <c r="B305" s="57">
        <v>43461</v>
      </c>
      <c r="C305" s="64" t="s">
        <v>610</v>
      </c>
      <c r="D305" s="59" t="s">
        <v>0</v>
      </c>
      <c r="E305" s="59">
        <v>0</v>
      </c>
      <c r="F305" s="66">
        <v>129.80000000000001</v>
      </c>
      <c r="G305" s="61">
        <f t="shared" ref="G305:G312" si="40">0.16*F305</f>
        <v>20.768000000000001</v>
      </c>
      <c r="H305" s="61">
        <f t="shared" si="39"/>
        <v>0</v>
      </c>
      <c r="I305" s="62">
        <f t="shared" si="33"/>
        <v>0</v>
      </c>
      <c r="J305" s="63">
        <f t="shared" si="34"/>
        <v>0</v>
      </c>
      <c r="K305" s="46"/>
    </row>
    <row r="306" spans="1:11" s="143" customFormat="1" ht="28.5" x14ac:dyDescent="0.45">
      <c r="A306" s="106">
        <v>0</v>
      </c>
      <c r="B306" s="139">
        <v>44880</v>
      </c>
      <c r="C306" s="144" t="s">
        <v>1015</v>
      </c>
      <c r="D306" s="60" t="s">
        <v>0</v>
      </c>
      <c r="E306" s="60">
        <v>10</v>
      </c>
      <c r="F306" s="62">
        <v>0</v>
      </c>
      <c r="G306" s="61">
        <f t="shared" si="40"/>
        <v>0</v>
      </c>
      <c r="H306" s="61">
        <f t="shared" si="39"/>
        <v>0</v>
      </c>
      <c r="I306" s="62">
        <f t="shared" si="33"/>
        <v>0</v>
      </c>
      <c r="J306" s="63">
        <f t="shared" si="34"/>
        <v>0</v>
      </c>
      <c r="K306" s="142"/>
    </row>
    <row r="307" spans="1:11" s="143" customFormat="1" ht="28.5" x14ac:dyDescent="0.45">
      <c r="A307" s="138">
        <v>0</v>
      </c>
      <c r="B307" s="139">
        <v>45107</v>
      </c>
      <c r="C307" s="144" t="s">
        <v>695</v>
      </c>
      <c r="D307" s="60" t="s">
        <v>0</v>
      </c>
      <c r="E307" s="60">
        <v>0</v>
      </c>
      <c r="F307" s="62">
        <v>690</v>
      </c>
      <c r="G307" s="61">
        <f t="shared" si="40"/>
        <v>110.4</v>
      </c>
      <c r="H307" s="61">
        <f t="shared" ref="H307:H313" si="41">E307*F307*0.18</f>
        <v>0</v>
      </c>
      <c r="I307" s="62">
        <f t="shared" si="33"/>
        <v>0</v>
      </c>
      <c r="J307" s="63">
        <f t="shared" si="34"/>
        <v>0</v>
      </c>
      <c r="K307" s="142"/>
    </row>
    <row r="308" spans="1:11" s="143" customFormat="1" ht="28.5" x14ac:dyDescent="0.45">
      <c r="A308" s="138">
        <v>3</v>
      </c>
      <c r="B308" s="139">
        <v>45225</v>
      </c>
      <c r="C308" s="144" t="s">
        <v>695</v>
      </c>
      <c r="D308" s="60" t="s">
        <v>0</v>
      </c>
      <c r="E308" s="60">
        <v>0</v>
      </c>
      <c r="F308" s="62">
        <v>550</v>
      </c>
      <c r="G308" s="61">
        <f t="shared" si="40"/>
        <v>88</v>
      </c>
      <c r="H308" s="61">
        <f t="shared" si="41"/>
        <v>0</v>
      </c>
      <c r="I308" s="62">
        <f t="shared" si="33"/>
        <v>0</v>
      </c>
      <c r="J308" s="63">
        <f t="shared" si="34"/>
        <v>0</v>
      </c>
      <c r="K308" s="142"/>
    </row>
    <row r="309" spans="1:11" s="143" customFormat="1" ht="28.5" x14ac:dyDescent="0.45">
      <c r="A309" s="138">
        <v>12</v>
      </c>
      <c r="B309" s="139">
        <v>45426</v>
      </c>
      <c r="C309" s="144" t="s">
        <v>874</v>
      </c>
      <c r="D309" s="60" t="s">
        <v>0</v>
      </c>
      <c r="E309" s="60">
        <v>12</v>
      </c>
      <c r="F309" s="62">
        <v>550</v>
      </c>
      <c r="G309" s="61">
        <f t="shared" si="40"/>
        <v>88</v>
      </c>
      <c r="H309" s="61">
        <f t="shared" si="41"/>
        <v>1188</v>
      </c>
      <c r="I309" s="62">
        <f t="shared" si="33"/>
        <v>6600</v>
      </c>
      <c r="J309" s="63">
        <f t="shared" si="34"/>
        <v>7788</v>
      </c>
      <c r="K309" s="142"/>
    </row>
    <row r="310" spans="1:11" s="143" customFormat="1" ht="28.5" x14ac:dyDescent="0.45">
      <c r="A310" s="138">
        <v>8</v>
      </c>
      <c r="B310" s="139">
        <v>45426</v>
      </c>
      <c r="C310" s="144" t="s">
        <v>1016</v>
      </c>
      <c r="D310" s="60" t="s">
        <v>0</v>
      </c>
      <c r="E310" s="60">
        <v>8</v>
      </c>
      <c r="F310" s="62">
        <v>3950</v>
      </c>
      <c r="G310" s="61">
        <f t="shared" si="40"/>
        <v>632</v>
      </c>
      <c r="H310" s="61">
        <f t="shared" si="41"/>
        <v>5688</v>
      </c>
      <c r="I310" s="62">
        <f t="shared" si="33"/>
        <v>31600</v>
      </c>
      <c r="J310" s="63">
        <f t="shared" si="34"/>
        <v>37288</v>
      </c>
      <c r="K310" s="142"/>
    </row>
    <row r="311" spans="1:11" s="143" customFormat="1" ht="28.5" x14ac:dyDescent="0.45">
      <c r="A311" s="138">
        <v>1</v>
      </c>
      <c r="B311" s="139">
        <v>45201</v>
      </c>
      <c r="C311" s="144" t="s">
        <v>740</v>
      </c>
      <c r="D311" s="60" t="s">
        <v>0</v>
      </c>
      <c r="E311" s="60">
        <v>0</v>
      </c>
      <c r="F311" s="62">
        <v>192.26</v>
      </c>
      <c r="G311" s="61">
        <f t="shared" si="40"/>
        <v>30.761599999999998</v>
      </c>
      <c r="H311" s="61">
        <f t="shared" si="41"/>
        <v>0</v>
      </c>
      <c r="I311" s="62">
        <f t="shared" si="33"/>
        <v>0</v>
      </c>
      <c r="J311" s="63">
        <f t="shared" si="34"/>
        <v>0</v>
      </c>
      <c r="K311" s="142"/>
    </row>
    <row r="312" spans="1:11" s="143" customFormat="1" ht="28.5" x14ac:dyDescent="0.45">
      <c r="A312" s="138">
        <v>1</v>
      </c>
      <c r="B312" s="139">
        <v>45201</v>
      </c>
      <c r="C312" s="144" t="s">
        <v>741</v>
      </c>
      <c r="D312" s="60" t="s">
        <v>0</v>
      </c>
      <c r="E312" s="60">
        <v>0</v>
      </c>
      <c r="F312" s="62">
        <v>199.82</v>
      </c>
      <c r="G312" s="61">
        <f t="shared" si="40"/>
        <v>31.9712</v>
      </c>
      <c r="H312" s="61">
        <f t="shared" si="41"/>
        <v>0</v>
      </c>
      <c r="I312" s="62">
        <f t="shared" si="33"/>
        <v>0</v>
      </c>
      <c r="J312" s="63">
        <f t="shared" si="34"/>
        <v>0</v>
      </c>
      <c r="K312" s="142"/>
    </row>
    <row r="313" spans="1:11" ht="28.5" x14ac:dyDescent="0.45">
      <c r="A313" s="138">
        <v>0</v>
      </c>
      <c r="B313" s="57">
        <v>42600</v>
      </c>
      <c r="C313" s="64" t="s">
        <v>398</v>
      </c>
      <c r="D313" s="59" t="s">
        <v>0</v>
      </c>
      <c r="E313" s="59">
        <v>0</v>
      </c>
      <c r="F313" s="66">
        <v>14</v>
      </c>
      <c r="G313" s="61">
        <f t="shared" ref="G313:G322" si="42">0.16*F313</f>
        <v>2.2400000000000002</v>
      </c>
      <c r="H313" s="61">
        <f t="shared" si="41"/>
        <v>0</v>
      </c>
      <c r="I313" s="62">
        <f t="shared" si="33"/>
        <v>0</v>
      </c>
      <c r="J313" s="63">
        <f t="shared" si="34"/>
        <v>0</v>
      </c>
      <c r="K313" s="46"/>
    </row>
    <row r="314" spans="1:11" ht="28.5" x14ac:dyDescent="0.45">
      <c r="A314" s="106">
        <v>0</v>
      </c>
      <c r="B314" s="57">
        <v>42600</v>
      </c>
      <c r="C314" s="64" t="s">
        <v>132</v>
      </c>
      <c r="D314" s="59" t="s">
        <v>0</v>
      </c>
      <c r="E314" s="59">
        <v>0</v>
      </c>
      <c r="F314" s="66">
        <v>14.5</v>
      </c>
      <c r="G314" s="61">
        <f t="shared" si="42"/>
        <v>2.3199999999999998</v>
      </c>
      <c r="H314" s="61">
        <f>E314*F314*0.16</f>
        <v>0</v>
      </c>
      <c r="I314" s="62">
        <f t="shared" si="33"/>
        <v>0</v>
      </c>
      <c r="J314" s="63">
        <f t="shared" si="34"/>
        <v>0</v>
      </c>
      <c r="K314" s="46"/>
    </row>
    <row r="315" spans="1:11" s="36" customFormat="1" ht="28.5" x14ac:dyDescent="0.45">
      <c r="A315" s="106">
        <v>2</v>
      </c>
      <c r="B315" s="57">
        <v>45273</v>
      </c>
      <c r="C315" s="64" t="s">
        <v>799</v>
      </c>
      <c r="D315" s="59" t="s">
        <v>0</v>
      </c>
      <c r="E315" s="59">
        <v>0</v>
      </c>
      <c r="F315" s="66">
        <v>5290</v>
      </c>
      <c r="G315" s="61">
        <f t="shared" si="42"/>
        <v>846.4</v>
      </c>
      <c r="H315" s="61">
        <f>E315*F315*0.16</f>
        <v>0</v>
      </c>
      <c r="I315" s="62">
        <f t="shared" si="33"/>
        <v>0</v>
      </c>
      <c r="J315" s="63">
        <f t="shared" si="34"/>
        <v>0</v>
      </c>
      <c r="K315" s="46"/>
    </row>
    <row r="316" spans="1:11" s="36" customFormat="1" ht="28.5" x14ac:dyDescent="0.45">
      <c r="A316" s="106">
        <v>162</v>
      </c>
      <c r="B316" s="57">
        <v>45293</v>
      </c>
      <c r="C316" s="64" t="s">
        <v>812</v>
      </c>
      <c r="D316" s="59" t="s">
        <v>0</v>
      </c>
      <c r="E316" s="59">
        <v>0</v>
      </c>
      <c r="F316" s="66">
        <v>958.48</v>
      </c>
      <c r="G316" s="61">
        <f t="shared" si="42"/>
        <v>153.35679999999999</v>
      </c>
      <c r="H316" s="61">
        <f>E316*F316*0.18</f>
        <v>0</v>
      </c>
      <c r="I316" s="62">
        <f t="shared" si="33"/>
        <v>0</v>
      </c>
      <c r="J316" s="63">
        <f t="shared" si="34"/>
        <v>0</v>
      </c>
      <c r="K316" s="46"/>
    </row>
    <row r="317" spans="1:11" s="36" customFormat="1" ht="28.5" x14ac:dyDescent="0.45">
      <c r="A317" s="106">
        <v>4</v>
      </c>
      <c r="B317" s="57">
        <v>45272</v>
      </c>
      <c r="C317" s="64" t="s">
        <v>806</v>
      </c>
      <c r="D317" s="59" t="s">
        <v>0</v>
      </c>
      <c r="E317" s="59">
        <v>0</v>
      </c>
      <c r="F317" s="66">
        <v>69405.11</v>
      </c>
      <c r="G317" s="61">
        <f t="shared" si="42"/>
        <v>11104.8176</v>
      </c>
      <c r="H317" s="61">
        <f>E317*F317*0.16</f>
        <v>0</v>
      </c>
      <c r="I317" s="62">
        <f t="shared" si="33"/>
        <v>0</v>
      </c>
      <c r="J317" s="63">
        <f t="shared" si="34"/>
        <v>0</v>
      </c>
      <c r="K317" s="46"/>
    </row>
    <row r="318" spans="1:11" s="36" customFormat="1" ht="28.5" x14ac:dyDescent="0.45">
      <c r="A318" s="106">
        <v>2</v>
      </c>
      <c r="B318" s="57">
        <v>45418</v>
      </c>
      <c r="C318" s="64" t="s">
        <v>868</v>
      </c>
      <c r="D318" s="59" t="s">
        <v>0</v>
      </c>
      <c r="E318" s="59">
        <v>0</v>
      </c>
      <c r="F318" s="66">
        <v>1138.3900000000001</v>
      </c>
      <c r="G318" s="61">
        <f t="shared" si="42"/>
        <v>182.14240000000001</v>
      </c>
      <c r="H318" s="61">
        <f>E318*F318*0.18</f>
        <v>0</v>
      </c>
      <c r="I318" s="62">
        <f t="shared" si="33"/>
        <v>0</v>
      </c>
      <c r="J318" s="63">
        <f t="shared" si="34"/>
        <v>0</v>
      </c>
      <c r="K318" s="46"/>
    </row>
    <row r="319" spans="1:11" s="36" customFormat="1" ht="28.5" x14ac:dyDescent="0.45">
      <c r="A319" s="106">
        <v>10</v>
      </c>
      <c r="B319" s="57">
        <v>45453</v>
      </c>
      <c r="C319" s="64" t="s">
        <v>967</v>
      </c>
      <c r="D319" s="59" t="s">
        <v>0</v>
      </c>
      <c r="E319" s="59">
        <v>2</v>
      </c>
      <c r="F319" s="66">
        <v>785</v>
      </c>
      <c r="G319" s="61">
        <f t="shared" si="42"/>
        <v>125.60000000000001</v>
      </c>
      <c r="H319" s="61">
        <f>E319*F319*0.18</f>
        <v>282.59999999999997</v>
      </c>
      <c r="I319" s="62">
        <f t="shared" si="33"/>
        <v>1570</v>
      </c>
      <c r="J319" s="63">
        <f t="shared" si="34"/>
        <v>1852.6</v>
      </c>
      <c r="K319" s="46"/>
    </row>
    <row r="320" spans="1:11" s="36" customFormat="1" ht="28.5" x14ac:dyDescent="0.45">
      <c r="A320" s="106">
        <v>5</v>
      </c>
      <c r="B320" s="57">
        <v>45418</v>
      </c>
      <c r="C320" s="64" t="s">
        <v>869</v>
      </c>
      <c r="D320" s="59" t="s">
        <v>0</v>
      </c>
      <c r="E320" s="59">
        <v>0</v>
      </c>
      <c r="F320" s="66">
        <v>2249</v>
      </c>
      <c r="G320" s="61">
        <f t="shared" si="42"/>
        <v>359.84000000000003</v>
      </c>
      <c r="H320" s="61">
        <f>E320*F320*0.18</f>
        <v>0</v>
      </c>
      <c r="I320" s="62">
        <f t="shared" si="33"/>
        <v>0</v>
      </c>
      <c r="J320" s="63">
        <f t="shared" si="34"/>
        <v>0</v>
      </c>
      <c r="K320" s="46"/>
    </row>
    <row r="321" spans="1:11" s="36" customFormat="1" ht="28.5" x14ac:dyDescent="0.45">
      <c r="A321" s="106">
        <v>50</v>
      </c>
      <c r="B321" s="57">
        <v>45447</v>
      </c>
      <c r="C321" s="64" t="s">
        <v>983</v>
      </c>
      <c r="D321" s="59" t="s">
        <v>0</v>
      </c>
      <c r="E321" s="59">
        <v>50</v>
      </c>
      <c r="F321" s="66">
        <v>99.66</v>
      </c>
      <c r="G321" s="61">
        <f t="shared" si="42"/>
        <v>15.945600000000001</v>
      </c>
      <c r="H321" s="61">
        <f>E321*F321*0.18</f>
        <v>896.93999999999994</v>
      </c>
      <c r="I321" s="62">
        <f t="shared" si="33"/>
        <v>4983</v>
      </c>
      <c r="J321" s="63">
        <f t="shared" si="34"/>
        <v>5879.94</v>
      </c>
      <c r="K321" s="46"/>
    </row>
    <row r="322" spans="1:11" ht="28.5" x14ac:dyDescent="0.45">
      <c r="A322" s="106">
        <v>0</v>
      </c>
      <c r="B322" s="57">
        <v>40697</v>
      </c>
      <c r="C322" s="64" t="s">
        <v>161</v>
      </c>
      <c r="D322" s="59" t="s">
        <v>0</v>
      </c>
      <c r="E322" s="59">
        <v>0</v>
      </c>
      <c r="F322" s="66">
        <v>800</v>
      </c>
      <c r="G322" s="61">
        <f t="shared" si="42"/>
        <v>128</v>
      </c>
      <c r="H322" s="61">
        <f>E322*F322*0.16</f>
        <v>0</v>
      </c>
      <c r="I322" s="62">
        <f t="shared" si="33"/>
        <v>0</v>
      </c>
      <c r="J322" s="63">
        <f t="shared" si="34"/>
        <v>0</v>
      </c>
      <c r="K322" s="46"/>
    </row>
    <row r="323" spans="1:11" s="36" customFormat="1" ht="28.5" x14ac:dyDescent="0.45">
      <c r="A323" s="106">
        <v>0</v>
      </c>
      <c r="B323" s="57">
        <v>44756</v>
      </c>
      <c r="C323" s="64" t="s">
        <v>107</v>
      </c>
      <c r="D323" s="59" t="s">
        <v>0</v>
      </c>
      <c r="E323" s="59">
        <v>1</v>
      </c>
      <c r="F323" s="66">
        <v>115</v>
      </c>
      <c r="G323" s="61">
        <f>0.18*F323</f>
        <v>20.7</v>
      </c>
      <c r="H323" s="61">
        <f>E323*F323*0.18</f>
        <v>20.7</v>
      </c>
      <c r="I323" s="62">
        <f t="shared" si="33"/>
        <v>115</v>
      </c>
      <c r="J323" s="63">
        <f t="shared" si="34"/>
        <v>135.69999999999999</v>
      </c>
      <c r="K323" s="46"/>
    </row>
    <row r="324" spans="1:11" ht="28.5" x14ac:dyDescent="0.45">
      <c r="A324" s="106">
        <v>24</v>
      </c>
      <c r="B324" s="57">
        <v>43745</v>
      </c>
      <c r="C324" s="58" t="s">
        <v>107</v>
      </c>
      <c r="D324" s="59" t="s">
        <v>0</v>
      </c>
      <c r="E324" s="59">
        <v>0</v>
      </c>
      <c r="F324" s="61">
        <v>171</v>
      </c>
      <c r="G324" s="61">
        <f t="shared" ref="G324:G371" si="43">0.16*F324</f>
        <v>27.36</v>
      </c>
      <c r="H324" s="61">
        <f>E324*F324*0.16</f>
        <v>0</v>
      </c>
      <c r="I324" s="62">
        <f t="shared" si="33"/>
        <v>0</v>
      </c>
      <c r="J324" s="63">
        <f t="shared" si="34"/>
        <v>0</v>
      </c>
      <c r="K324" s="46"/>
    </row>
    <row r="325" spans="1:11" s="36" customFormat="1" ht="28.5" x14ac:dyDescent="0.45">
      <c r="A325" s="106">
        <v>25</v>
      </c>
      <c r="B325" s="57">
        <v>45414</v>
      </c>
      <c r="C325" s="58" t="s">
        <v>107</v>
      </c>
      <c r="D325" s="59" t="s">
        <v>0</v>
      </c>
      <c r="E325" s="59">
        <v>24</v>
      </c>
      <c r="F325" s="61">
        <v>98</v>
      </c>
      <c r="G325" s="61">
        <f t="shared" si="43"/>
        <v>15.68</v>
      </c>
      <c r="H325" s="61">
        <f>E325*F325*0.18</f>
        <v>423.35999999999996</v>
      </c>
      <c r="I325" s="62">
        <f t="shared" si="33"/>
        <v>2352</v>
      </c>
      <c r="J325" s="63">
        <f t="shared" si="34"/>
        <v>2775.36</v>
      </c>
      <c r="K325" s="46"/>
    </row>
    <row r="326" spans="1:11" s="36" customFormat="1" ht="28.5" x14ac:dyDescent="0.45">
      <c r="A326" s="106">
        <v>2</v>
      </c>
      <c r="B326" s="57">
        <v>45201</v>
      </c>
      <c r="C326" s="58" t="s">
        <v>733</v>
      </c>
      <c r="D326" s="59" t="s">
        <v>0</v>
      </c>
      <c r="E326" s="59">
        <v>0</v>
      </c>
      <c r="F326" s="61">
        <v>290.10000000000002</v>
      </c>
      <c r="G326" s="61">
        <f t="shared" si="43"/>
        <v>46.416000000000004</v>
      </c>
      <c r="H326" s="61">
        <f>E326*F326*0.18</f>
        <v>0</v>
      </c>
      <c r="I326" s="62">
        <f t="shared" si="33"/>
        <v>0</v>
      </c>
      <c r="J326" s="63">
        <f t="shared" si="34"/>
        <v>0</v>
      </c>
      <c r="K326" s="46"/>
    </row>
    <row r="327" spans="1:11" ht="28.5" x14ac:dyDescent="0.45">
      <c r="A327" s="106">
        <v>0</v>
      </c>
      <c r="B327" s="57">
        <v>42590</v>
      </c>
      <c r="C327" s="58" t="s">
        <v>331</v>
      </c>
      <c r="D327" s="59" t="s">
        <v>2</v>
      </c>
      <c r="E327" s="59">
        <v>18</v>
      </c>
      <c r="F327" s="66">
        <v>25</v>
      </c>
      <c r="G327" s="61">
        <f t="shared" si="43"/>
        <v>4</v>
      </c>
      <c r="H327" s="61">
        <f>E327*F327*0.16</f>
        <v>72</v>
      </c>
      <c r="I327" s="62">
        <f t="shared" si="33"/>
        <v>450</v>
      </c>
      <c r="J327" s="63">
        <f t="shared" si="34"/>
        <v>522</v>
      </c>
      <c r="K327" s="46"/>
    </row>
    <row r="328" spans="1:11" ht="28.5" x14ac:dyDescent="0.45">
      <c r="A328" s="106">
        <v>0</v>
      </c>
      <c r="B328" s="57">
        <v>43809</v>
      </c>
      <c r="C328" s="64" t="s">
        <v>332</v>
      </c>
      <c r="D328" s="59" t="s">
        <v>2</v>
      </c>
      <c r="E328" s="59">
        <v>120</v>
      </c>
      <c r="F328" s="66">
        <v>229.44</v>
      </c>
      <c r="G328" s="61">
        <f t="shared" si="43"/>
        <v>36.7104</v>
      </c>
      <c r="H328" s="61">
        <f>E328*F328*0.16</f>
        <v>4405.2479999999996</v>
      </c>
      <c r="I328" s="62">
        <f t="shared" si="33"/>
        <v>27532.799999999999</v>
      </c>
      <c r="J328" s="63">
        <f t="shared" si="34"/>
        <v>31938.047999999999</v>
      </c>
      <c r="K328" s="46"/>
    </row>
    <row r="329" spans="1:11" ht="28.5" x14ac:dyDescent="0.45">
      <c r="A329" s="106">
        <v>0</v>
      </c>
      <c r="B329" s="57">
        <v>43809</v>
      </c>
      <c r="C329" s="64" t="s">
        <v>333</v>
      </c>
      <c r="D329" s="59" t="s">
        <v>2</v>
      </c>
      <c r="E329" s="59">
        <v>97</v>
      </c>
      <c r="F329" s="66">
        <v>201.72</v>
      </c>
      <c r="G329" s="61">
        <f t="shared" si="43"/>
        <v>32.275199999999998</v>
      </c>
      <c r="H329" s="61">
        <f>E329*F329*0.16</f>
        <v>3130.6944000000003</v>
      </c>
      <c r="I329" s="62">
        <f t="shared" si="33"/>
        <v>19566.84</v>
      </c>
      <c r="J329" s="63">
        <f t="shared" si="34"/>
        <v>22697.5344</v>
      </c>
      <c r="K329" s="46"/>
    </row>
    <row r="330" spans="1:11" ht="28.5" x14ac:dyDescent="0.45">
      <c r="A330" s="106">
        <v>0</v>
      </c>
      <c r="B330" s="57">
        <v>43809</v>
      </c>
      <c r="C330" s="64" t="s">
        <v>334</v>
      </c>
      <c r="D330" s="59" t="s">
        <v>2</v>
      </c>
      <c r="E330" s="59">
        <v>3</v>
      </c>
      <c r="F330" s="66">
        <v>201.72</v>
      </c>
      <c r="G330" s="61">
        <f t="shared" si="43"/>
        <v>32.275199999999998</v>
      </c>
      <c r="H330" s="61">
        <f>E330*F330*0.16</f>
        <v>96.825599999999994</v>
      </c>
      <c r="I330" s="62">
        <f t="shared" si="33"/>
        <v>605.16</v>
      </c>
      <c r="J330" s="63">
        <f t="shared" si="34"/>
        <v>701.98559999999998</v>
      </c>
      <c r="K330" s="46"/>
    </row>
    <row r="331" spans="1:11" ht="28.5" x14ac:dyDescent="0.45">
      <c r="A331" s="106">
        <v>0</v>
      </c>
      <c r="B331" s="57">
        <v>44539</v>
      </c>
      <c r="C331" s="58" t="s">
        <v>90</v>
      </c>
      <c r="D331" s="59" t="s">
        <v>0</v>
      </c>
      <c r="E331" s="59">
        <v>0</v>
      </c>
      <c r="F331" s="61">
        <v>15.12</v>
      </c>
      <c r="G331" s="61">
        <f t="shared" si="43"/>
        <v>2.4192</v>
      </c>
      <c r="H331" s="61">
        <f>E331*F331*0.16</f>
        <v>0</v>
      </c>
      <c r="I331" s="62">
        <f t="shared" si="33"/>
        <v>0</v>
      </c>
      <c r="J331" s="63">
        <f t="shared" si="34"/>
        <v>0</v>
      </c>
      <c r="K331" s="46"/>
    </row>
    <row r="332" spans="1:11" s="36" customFormat="1" ht="28.5" x14ac:dyDescent="0.45">
      <c r="A332" s="106">
        <v>13</v>
      </c>
      <c r="B332" s="57">
        <v>45226</v>
      </c>
      <c r="C332" s="58" t="s">
        <v>90</v>
      </c>
      <c r="D332" s="59" t="s">
        <v>0</v>
      </c>
      <c r="E332" s="59">
        <v>0</v>
      </c>
      <c r="F332" s="61">
        <v>16</v>
      </c>
      <c r="G332" s="61">
        <f t="shared" si="43"/>
        <v>2.56</v>
      </c>
      <c r="H332" s="61">
        <f>E332*F332*0.18</f>
        <v>0</v>
      </c>
      <c r="I332" s="62">
        <f t="shared" si="33"/>
        <v>0</v>
      </c>
      <c r="J332" s="63">
        <f t="shared" si="34"/>
        <v>0</v>
      </c>
      <c r="K332" s="46"/>
    </row>
    <row r="333" spans="1:11" s="36" customFormat="1" ht="28.5" x14ac:dyDescent="0.45">
      <c r="A333" s="106">
        <v>50</v>
      </c>
      <c r="B333" s="57">
        <v>45414</v>
      </c>
      <c r="C333" s="58" t="s">
        <v>90</v>
      </c>
      <c r="D333" s="59" t="s">
        <v>0</v>
      </c>
      <c r="E333" s="59">
        <v>34</v>
      </c>
      <c r="F333" s="61">
        <v>8.07</v>
      </c>
      <c r="G333" s="61">
        <f t="shared" si="43"/>
        <v>1.2912000000000001</v>
      </c>
      <c r="H333" s="61">
        <f>E333*F333*0.18</f>
        <v>49.388399999999997</v>
      </c>
      <c r="I333" s="62">
        <f t="shared" si="33"/>
        <v>274.38</v>
      </c>
      <c r="J333" s="63">
        <f t="shared" si="34"/>
        <v>323.76839999999999</v>
      </c>
      <c r="K333" s="46"/>
    </row>
    <row r="334" spans="1:11" ht="28.5" x14ac:dyDescent="0.45">
      <c r="A334" s="106">
        <v>0</v>
      </c>
      <c r="B334" s="57">
        <v>44193</v>
      </c>
      <c r="C334" s="64" t="s">
        <v>156</v>
      </c>
      <c r="D334" s="59" t="s">
        <v>0</v>
      </c>
      <c r="E334" s="59">
        <v>7</v>
      </c>
      <c r="F334" s="66">
        <v>247.8</v>
      </c>
      <c r="G334" s="61">
        <f t="shared" si="43"/>
        <v>39.648000000000003</v>
      </c>
      <c r="H334" s="61">
        <f>E334*F334*0.16</f>
        <v>277.536</v>
      </c>
      <c r="I334" s="62">
        <f t="shared" si="33"/>
        <v>1734.6000000000001</v>
      </c>
      <c r="J334" s="63">
        <f t="shared" si="34"/>
        <v>2012.1360000000002</v>
      </c>
      <c r="K334" s="46"/>
    </row>
    <row r="335" spans="1:11" s="36" customFormat="1" ht="28.5" x14ac:dyDescent="0.45">
      <c r="A335" s="106">
        <v>4</v>
      </c>
      <c r="B335" s="57">
        <v>45194</v>
      </c>
      <c r="C335" s="64" t="s">
        <v>718</v>
      </c>
      <c r="D335" s="59" t="s">
        <v>607</v>
      </c>
      <c r="E335" s="59">
        <v>4</v>
      </c>
      <c r="F335" s="66">
        <v>53.2</v>
      </c>
      <c r="G335" s="61">
        <f t="shared" si="43"/>
        <v>8.5120000000000005</v>
      </c>
      <c r="H335" s="61">
        <f t="shared" ref="H335:H341" si="44">E335*F335*0.18</f>
        <v>38.304000000000002</v>
      </c>
      <c r="I335" s="62">
        <f t="shared" si="33"/>
        <v>212.8</v>
      </c>
      <c r="J335" s="63">
        <f t="shared" si="34"/>
        <v>251.10400000000001</v>
      </c>
      <c r="K335" s="46"/>
    </row>
    <row r="336" spans="1:11" s="36" customFormat="1" ht="28.5" x14ac:dyDescent="0.45">
      <c r="A336" s="106">
        <v>5</v>
      </c>
      <c r="B336" s="57">
        <v>45447</v>
      </c>
      <c r="C336" s="64" t="s">
        <v>718</v>
      </c>
      <c r="D336" s="59" t="s">
        <v>607</v>
      </c>
      <c r="E336" s="59">
        <v>5</v>
      </c>
      <c r="F336" s="66">
        <v>71.7</v>
      </c>
      <c r="G336" s="61">
        <f t="shared" si="43"/>
        <v>11.472000000000001</v>
      </c>
      <c r="H336" s="61">
        <f t="shared" si="44"/>
        <v>64.53</v>
      </c>
      <c r="I336" s="62">
        <f t="shared" si="33"/>
        <v>358.5</v>
      </c>
      <c r="J336" s="63">
        <f t="shared" si="34"/>
        <v>423.03</v>
      </c>
      <c r="K336" s="46"/>
    </row>
    <row r="337" spans="1:13" s="36" customFormat="1" ht="28.5" x14ac:dyDescent="0.45">
      <c r="A337" s="106"/>
      <c r="B337" s="57">
        <v>45428</v>
      </c>
      <c r="C337" s="64" t="s">
        <v>889</v>
      </c>
      <c r="D337" s="59" t="s">
        <v>0</v>
      </c>
      <c r="E337" s="59">
        <v>0</v>
      </c>
      <c r="F337" s="66">
        <v>26088</v>
      </c>
      <c r="G337" s="61">
        <f t="shared" si="43"/>
        <v>4174.08</v>
      </c>
      <c r="H337" s="61">
        <f t="shared" si="44"/>
        <v>0</v>
      </c>
      <c r="I337" s="62">
        <f t="shared" si="33"/>
        <v>0</v>
      </c>
      <c r="J337" s="63">
        <f t="shared" si="34"/>
        <v>0</v>
      </c>
      <c r="K337" s="46"/>
    </row>
    <row r="338" spans="1:13" s="36" customFormat="1" ht="28.5" x14ac:dyDescent="0.45">
      <c r="A338" s="106">
        <v>4</v>
      </c>
      <c r="B338" s="57">
        <v>45450</v>
      </c>
      <c r="C338" s="64" t="s">
        <v>955</v>
      </c>
      <c r="D338" s="59" t="s">
        <v>0</v>
      </c>
      <c r="E338" s="59">
        <v>1</v>
      </c>
      <c r="F338" s="66">
        <v>4000</v>
      </c>
      <c r="G338" s="61">
        <f t="shared" si="43"/>
        <v>640</v>
      </c>
      <c r="H338" s="61">
        <f t="shared" si="44"/>
        <v>720</v>
      </c>
      <c r="I338" s="62">
        <f t="shared" si="33"/>
        <v>4000</v>
      </c>
      <c r="J338" s="63">
        <f t="shared" si="34"/>
        <v>4720</v>
      </c>
      <c r="K338" s="46"/>
    </row>
    <row r="339" spans="1:13" s="36" customFormat="1" ht="28.5" x14ac:dyDescent="0.45">
      <c r="A339" s="106">
        <v>10</v>
      </c>
      <c r="B339" s="57">
        <v>45453</v>
      </c>
      <c r="C339" s="64" t="s">
        <v>963</v>
      </c>
      <c r="D339" s="59" t="s">
        <v>0</v>
      </c>
      <c r="E339" s="59">
        <v>10</v>
      </c>
      <c r="F339" s="66">
        <v>300</v>
      </c>
      <c r="G339" s="61">
        <f t="shared" si="43"/>
        <v>48</v>
      </c>
      <c r="H339" s="61">
        <f>E339*F339*0.18</f>
        <v>540</v>
      </c>
      <c r="I339" s="62">
        <f t="shared" si="33"/>
        <v>3000</v>
      </c>
      <c r="J339" s="63">
        <f t="shared" si="34"/>
        <v>3540</v>
      </c>
      <c r="K339" s="46"/>
    </row>
    <row r="340" spans="1:13" s="36" customFormat="1" ht="28.5" x14ac:dyDescent="0.45">
      <c r="A340" s="106">
        <v>100</v>
      </c>
      <c r="B340" s="57">
        <v>45201</v>
      </c>
      <c r="C340" s="64" t="s">
        <v>813</v>
      </c>
      <c r="D340" s="59" t="s">
        <v>0</v>
      </c>
      <c r="E340" s="59">
        <v>0</v>
      </c>
      <c r="F340" s="66">
        <v>78.13</v>
      </c>
      <c r="G340" s="61">
        <f t="shared" si="43"/>
        <v>12.5008</v>
      </c>
      <c r="H340" s="61">
        <f t="shared" si="44"/>
        <v>0</v>
      </c>
      <c r="I340" s="62">
        <f t="shared" si="33"/>
        <v>0</v>
      </c>
      <c r="J340" s="63">
        <f t="shared" si="34"/>
        <v>0</v>
      </c>
      <c r="K340" s="46"/>
    </row>
    <row r="341" spans="1:13" s="36" customFormat="1" ht="28.5" x14ac:dyDescent="0.45">
      <c r="A341" s="106">
        <v>3</v>
      </c>
      <c r="B341" s="57">
        <v>45273</v>
      </c>
      <c r="C341" s="64" t="s">
        <v>804</v>
      </c>
      <c r="D341" s="59" t="s">
        <v>0</v>
      </c>
      <c r="E341" s="59">
        <v>0</v>
      </c>
      <c r="F341" s="66">
        <v>20130.080000000002</v>
      </c>
      <c r="G341" s="61">
        <f t="shared" si="43"/>
        <v>3220.8128000000002</v>
      </c>
      <c r="H341" s="61">
        <f t="shared" si="44"/>
        <v>0</v>
      </c>
      <c r="I341" s="62">
        <f t="shared" si="33"/>
        <v>0</v>
      </c>
      <c r="J341" s="63">
        <f t="shared" si="34"/>
        <v>0</v>
      </c>
      <c r="K341" s="46"/>
    </row>
    <row r="342" spans="1:13" ht="28.5" x14ac:dyDescent="0.45">
      <c r="A342" s="106">
        <v>0</v>
      </c>
      <c r="B342" s="57">
        <v>40669</v>
      </c>
      <c r="C342" s="64" t="s">
        <v>10</v>
      </c>
      <c r="D342" s="59" t="s">
        <v>0</v>
      </c>
      <c r="E342" s="59">
        <v>0</v>
      </c>
      <c r="F342" s="66">
        <v>112.5</v>
      </c>
      <c r="G342" s="61">
        <f t="shared" si="43"/>
        <v>18</v>
      </c>
      <c r="H342" s="61">
        <f>E342*F342*0.16</f>
        <v>0</v>
      </c>
      <c r="I342" s="62">
        <f t="shared" si="33"/>
        <v>0</v>
      </c>
      <c r="J342" s="63">
        <f t="shared" si="34"/>
        <v>0</v>
      </c>
      <c r="K342" s="46"/>
      <c r="M342">
        <v>118</v>
      </c>
    </row>
    <row r="343" spans="1:13" ht="28.5" x14ac:dyDescent="0.45">
      <c r="A343" s="106">
        <v>0</v>
      </c>
      <c r="B343" s="57">
        <v>44109</v>
      </c>
      <c r="C343" s="64" t="s">
        <v>11</v>
      </c>
      <c r="D343" s="59" t="s">
        <v>0</v>
      </c>
      <c r="E343" s="59">
        <v>0</v>
      </c>
      <c r="F343" s="68">
        <v>14.5</v>
      </c>
      <c r="G343" s="61">
        <f t="shared" si="43"/>
        <v>2.3199999999999998</v>
      </c>
      <c r="H343" s="61">
        <f>E343*F343*0.16</f>
        <v>0</v>
      </c>
      <c r="I343" s="62">
        <f t="shared" si="33"/>
        <v>0</v>
      </c>
      <c r="J343" s="63">
        <f t="shared" si="34"/>
        <v>0</v>
      </c>
      <c r="K343" s="46"/>
    </row>
    <row r="344" spans="1:13" s="36" customFormat="1" ht="28.5" x14ac:dyDescent="0.45">
      <c r="A344" s="106">
        <v>4</v>
      </c>
      <c r="B344" s="57">
        <v>45406</v>
      </c>
      <c r="C344" s="64" t="s">
        <v>11</v>
      </c>
      <c r="D344" s="59" t="s">
        <v>0</v>
      </c>
      <c r="E344" s="59">
        <v>0</v>
      </c>
      <c r="F344" s="68">
        <v>29</v>
      </c>
      <c r="G344" s="61">
        <f t="shared" si="43"/>
        <v>4.6399999999999997</v>
      </c>
      <c r="H344" s="61">
        <f>E344*F344*0.18</f>
        <v>0</v>
      </c>
      <c r="I344" s="62">
        <f t="shared" si="33"/>
        <v>0</v>
      </c>
      <c r="J344" s="63">
        <f t="shared" si="34"/>
        <v>0</v>
      </c>
      <c r="K344" s="46"/>
    </row>
    <row r="345" spans="1:13" ht="28.5" x14ac:dyDescent="0.45">
      <c r="A345" s="106">
        <v>0</v>
      </c>
      <c r="B345" s="57">
        <v>43810</v>
      </c>
      <c r="C345" s="64" t="s">
        <v>12</v>
      </c>
      <c r="D345" s="59" t="s">
        <v>0</v>
      </c>
      <c r="E345" s="59">
        <v>0</v>
      </c>
      <c r="F345" s="68">
        <v>14.5</v>
      </c>
      <c r="G345" s="61">
        <f t="shared" si="43"/>
        <v>2.3199999999999998</v>
      </c>
      <c r="H345" s="61">
        <f t="shared" ref="H345:H350" si="45">E345*F345*0.16</f>
        <v>0</v>
      </c>
      <c r="I345" s="62">
        <f t="shared" si="33"/>
        <v>0</v>
      </c>
      <c r="J345" s="63">
        <f t="shared" si="34"/>
        <v>0</v>
      </c>
      <c r="K345" s="46"/>
    </row>
    <row r="346" spans="1:13" ht="28.5" x14ac:dyDescent="0.45">
      <c r="A346" s="106">
        <v>0</v>
      </c>
      <c r="B346" s="57">
        <v>42730</v>
      </c>
      <c r="C346" s="64" t="s">
        <v>13</v>
      </c>
      <c r="D346" s="59" t="s">
        <v>0</v>
      </c>
      <c r="E346" s="59">
        <v>0</v>
      </c>
      <c r="F346" s="68">
        <v>12</v>
      </c>
      <c r="G346" s="61">
        <f t="shared" si="43"/>
        <v>1.92</v>
      </c>
      <c r="H346" s="61">
        <f t="shared" si="45"/>
        <v>0</v>
      </c>
      <c r="I346" s="62">
        <f t="shared" si="33"/>
        <v>0</v>
      </c>
      <c r="J346" s="63">
        <f t="shared" si="34"/>
        <v>0</v>
      </c>
      <c r="K346" s="46"/>
    </row>
    <row r="347" spans="1:13" ht="28.5" x14ac:dyDescent="0.45">
      <c r="A347" s="106">
        <v>0</v>
      </c>
      <c r="B347" s="57">
        <v>43810</v>
      </c>
      <c r="C347" s="64" t="s">
        <v>375</v>
      </c>
      <c r="D347" s="59" t="s">
        <v>2</v>
      </c>
      <c r="E347" s="59">
        <v>1</v>
      </c>
      <c r="F347" s="62">
        <v>274.86</v>
      </c>
      <c r="G347" s="61">
        <f t="shared" si="43"/>
        <v>43.977600000000002</v>
      </c>
      <c r="H347" s="61">
        <f t="shared" si="45"/>
        <v>43.977600000000002</v>
      </c>
      <c r="I347" s="62">
        <f t="shared" si="33"/>
        <v>274.86</v>
      </c>
      <c r="J347" s="63">
        <f t="shared" si="34"/>
        <v>318.83760000000001</v>
      </c>
      <c r="K347" s="46"/>
    </row>
    <row r="348" spans="1:13" s="34" customFormat="1" ht="28.5" x14ac:dyDescent="0.45">
      <c r="A348" s="106">
        <v>0</v>
      </c>
      <c r="B348" s="57">
        <v>44526</v>
      </c>
      <c r="C348" s="64" t="s">
        <v>421</v>
      </c>
      <c r="D348" s="59" t="s">
        <v>0</v>
      </c>
      <c r="E348" s="59">
        <v>0</v>
      </c>
      <c r="F348" s="62">
        <v>1450</v>
      </c>
      <c r="G348" s="61">
        <f t="shared" si="43"/>
        <v>232</v>
      </c>
      <c r="H348" s="61">
        <f t="shared" si="45"/>
        <v>0</v>
      </c>
      <c r="I348" s="62">
        <f t="shared" si="33"/>
        <v>0</v>
      </c>
      <c r="J348" s="63">
        <f t="shared" ref="J348:J358" si="46">H348+I348</f>
        <v>0</v>
      </c>
      <c r="K348" s="46"/>
    </row>
    <row r="349" spans="1:13" ht="28.5" x14ac:dyDescent="0.45">
      <c r="A349" s="106">
        <v>0</v>
      </c>
      <c r="B349" s="57">
        <v>43612</v>
      </c>
      <c r="C349" s="64" t="s">
        <v>652</v>
      </c>
      <c r="D349" s="59" t="s">
        <v>0</v>
      </c>
      <c r="E349" s="59">
        <v>0</v>
      </c>
      <c r="F349" s="66">
        <v>6.44</v>
      </c>
      <c r="G349" s="61">
        <f t="shared" si="43"/>
        <v>1.0304</v>
      </c>
      <c r="H349" s="61">
        <f t="shared" si="45"/>
        <v>0</v>
      </c>
      <c r="I349" s="62">
        <f t="shared" ref="I349:I354" si="47">E349*F349</f>
        <v>0</v>
      </c>
      <c r="J349" s="63">
        <f t="shared" si="46"/>
        <v>0</v>
      </c>
      <c r="K349" s="46"/>
    </row>
    <row r="350" spans="1:13" s="143" customFormat="1" ht="28.5" x14ac:dyDescent="0.45">
      <c r="A350" s="106">
        <v>0</v>
      </c>
      <c r="B350" s="139">
        <v>44880</v>
      </c>
      <c r="C350" s="144" t="s">
        <v>1009</v>
      </c>
      <c r="D350" s="60" t="s">
        <v>0</v>
      </c>
      <c r="E350" s="60">
        <v>0</v>
      </c>
      <c r="F350" s="62">
        <v>0</v>
      </c>
      <c r="G350" s="141">
        <f>0.16*F350</f>
        <v>0</v>
      </c>
      <c r="H350" s="141">
        <f t="shared" si="45"/>
        <v>0</v>
      </c>
      <c r="I350" s="62">
        <f t="shared" si="47"/>
        <v>0</v>
      </c>
      <c r="J350" s="145">
        <f t="shared" si="46"/>
        <v>0</v>
      </c>
      <c r="K350" s="142"/>
    </row>
    <row r="351" spans="1:13" s="36" customFormat="1" ht="28.5" x14ac:dyDescent="0.45">
      <c r="A351" s="138">
        <v>300</v>
      </c>
      <c r="B351" s="57">
        <v>44914</v>
      </c>
      <c r="C351" s="64" t="s">
        <v>621</v>
      </c>
      <c r="D351" s="59" t="s">
        <v>0</v>
      </c>
      <c r="E351" s="59">
        <v>0</v>
      </c>
      <c r="F351" s="66">
        <v>9</v>
      </c>
      <c r="G351" s="61">
        <f t="shared" si="43"/>
        <v>1.44</v>
      </c>
      <c r="H351" s="61">
        <f>E351*F351*0.18</f>
        <v>0</v>
      </c>
      <c r="I351" s="62">
        <f t="shared" si="47"/>
        <v>0</v>
      </c>
      <c r="J351" s="63">
        <f t="shared" si="46"/>
        <v>0</v>
      </c>
      <c r="K351" s="63"/>
    </row>
    <row r="352" spans="1:13" s="36" customFormat="1" ht="28.5" x14ac:dyDescent="0.45">
      <c r="A352" s="106">
        <v>60</v>
      </c>
      <c r="B352" s="57">
        <v>44914</v>
      </c>
      <c r="C352" s="64" t="s">
        <v>622</v>
      </c>
      <c r="D352" s="59" t="s">
        <v>2</v>
      </c>
      <c r="E352" s="59">
        <v>0</v>
      </c>
      <c r="F352" s="66">
        <v>288</v>
      </c>
      <c r="G352" s="61">
        <f>0.18*F352</f>
        <v>51.839999999999996</v>
      </c>
      <c r="H352" s="61">
        <f>E352*F352*0.18</f>
        <v>0</v>
      </c>
      <c r="I352" s="62">
        <f t="shared" si="47"/>
        <v>0</v>
      </c>
      <c r="J352" s="63">
        <f t="shared" si="46"/>
        <v>0</v>
      </c>
      <c r="K352" s="121"/>
    </row>
    <row r="353" spans="1:11" s="36" customFormat="1" ht="28.5" x14ac:dyDescent="0.45">
      <c r="A353" s="106">
        <v>23</v>
      </c>
      <c r="B353" s="57">
        <v>44914</v>
      </c>
      <c r="C353" s="64" t="s">
        <v>624</v>
      </c>
      <c r="D353" s="59" t="s">
        <v>0</v>
      </c>
      <c r="E353" s="59">
        <v>0</v>
      </c>
      <c r="F353" s="66">
        <v>9</v>
      </c>
      <c r="G353" s="61">
        <f>0.18*F353</f>
        <v>1.6199999999999999</v>
      </c>
      <c r="H353" s="61">
        <f>E353*F353*0.18</f>
        <v>0</v>
      </c>
      <c r="I353" s="62">
        <f t="shared" si="47"/>
        <v>0</v>
      </c>
      <c r="J353" s="63">
        <f t="shared" si="46"/>
        <v>0</v>
      </c>
      <c r="K353" s="121"/>
    </row>
    <row r="354" spans="1:11" s="36" customFormat="1" ht="28.5" x14ac:dyDescent="0.45">
      <c r="A354" s="106">
        <v>60</v>
      </c>
      <c r="B354" s="57">
        <v>44914</v>
      </c>
      <c r="C354" s="64" t="s">
        <v>625</v>
      </c>
      <c r="D354" s="59" t="s">
        <v>0</v>
      </c>
      <c r="E354" s="59">
        <v>0</v>
      </c>
      <c r="F354" s="66">
        <v>9</v>
      </c>
      <c r="G354" s="61">
        <f>0.18*F354</f>
        <v>1.6199999999999999</v>
      </c>
      <c r="H354" s="61">
        <f>E354*F354*0.18</f>
        <v>0</v>
      </c>
      <c r="I354" s="62">
        <f t="shared" si="47"/>
        <v>0</v>
      </c>
      <c r="J354" s="63">
        <f t="shared" si="46"/>
        <v>0</v>
      </c>
      <c r="K354" s="121"/>
    </row>
    <row r="355" spans="1:11" ht="28.5" x14ac:dyDescent="0.45">
      <c r="A355" s="106">
        <v>60</v>
      </c>
      <c r="B355" s="57">
        <v>42929</v>
      </c>
      <c r="C355" s="64" t="s">
        <v>178</v>
      </c>
      <c r="D355" s="59" t="s">
        <v>2</v>
      </c>
      <c r="E355" s="59">
        <v>0</v>
      </c>
      <c r="F355" s="66">
        <v>283.89999999999998</v>
      </c>
      <c r="G355" s="61">
        <f t="shared" si="43"/>
        <v>45.423999999999999</v>
      </c>
      <c r="H355" s="61">
        <f>E355*F355*0.16</f>
        <v>0</v>
      </c>
      <c r="I355" s="62">
        <f t="shared" si="33"/>
        <v>0</v>
      </c>
      <c r="J355" s="63">
        <f t="shared" si="46"/>
        <v>0</v>
      </c>
      <c r="K355" s="46"/>
    </row>
    <row r="356" spans="1:11" s="36" customFormat="1" ht="28.5" x14ac:dyDescent="0.45">
      <c r="A356" s="106">
        <v>60</v>
      </c>
      <c r="B356" s="57">
        <v>45406</v>
      </c>
      <c r="C356" s="64" t="s">
        <v>859</v>
      </c>
      <c r="D356" s="59" t="s">
        <v>0</v>
      </c>
      <c r="E356" s="59">
        <v>60</v>
      </c>
      <c r="F356" s="66">
        <v>4.9000000000000004</v>
      </c>
      <c r="G356" s="61">
        <f t="shared" si="43"/>
        <v>0.78400000000000003</v>
      </c>
      <c r="H356" s="61">
        <f>E356*F356*0.18</f>
        <v>52.919999999999995</v>
      </c>
      <c r="I356" s="62">
        <f t="shared" si="33"/>
        <v>294</v>
      </c>
      <c r="J356" s="63">
        <f t="shared" si="46"/>
        <v>346.92</v>
      </c>
      <c r="K356" s="46"/>
    </row>
    <row r="357" spans="1:11" s="36" customFormat="1" ht="28.5" x14ac:dyDescent="0.45">
      <c r="A357" s="106">
        <v>60</v>
      </c>
      <c r="B357" s="57">
        <v>45406</v>
      </c>
      <c r="C357" s="64" t="s">
        <v>860</v>
      </c>
      <c r="D357" s="59" t="s">
        <v>0</v>
      </c>
      <c r="E357" s="59">
        <v>60</v>
      </c>
      <c r="F357" s="66">
        <v>4.9000000000000004</v>
      </c>
      <c r="G357" s="61">
        <f t="shared" si="43"/>
        <v>0.78400000000000003</v>
      </c>
      <c r="H357" s="61">
        <f>E357*F357*0.18</f>
        <v>52.919999999999995</v>
      </c>
      <c r="I357" s="62">
        <f t="shared" si="33"/>
        <v>294</v>
      </c>
      <c r="J357" s="63">
        <f t="shared" si="46"/>
        <v>346.92</v>
      </c>
      <c r="K357" s="46"/>
    </row>
    <row r="358" spans="1:11" ht="28.5" x14ac:dyDescent="0.45">
      <c r="A358" s="106">
        <v>0</v>
      </c>
      <c r="B358" s="57">
        <v>43805</v>
      </c>
      <c r="C358" s="64" t="s">
        <v>174</v>
      </c>
      <c r="D358" s="59" t="s">
        <v>2</v>
      </c>
      <c r="E358" s="59">
        <v>0</v>
      </c>
      <c r="F358" s="62">
        <v>218.3</v>
      </c>
      <c r="G358" s="61">
        <f t="shared" si="43"/>
        <v>34.928000000000004</v>
      </c>
      <c r="H358" s="61">
        <f>E358*F358*0.16</f>
        <v>0</v>
      </c>
      <c r="I358" s="62">
        <f t="shared" si="33"/>
        <v>0</v>
      </c>
      <c r="J358" s="63">
        <f t="shared" si="46"/>
        <v>0</v>
      </c>
      <c r="K358" s="46"/>
    </row>
    <row r="359" spans="1:11" s="36" customFormat="1" ht="28.5" x14ac:dyDescent="0.45">
      <c r="A359" s="106">
        <v>0</v>
      </c>
      <c r="B359" s="57">
        <v>45106</v>
      </c>
      <c r="C359" s="64" t="s">
        <v>832</v>
      </c>
      <c r="D359" s="59" t="s">
        <v>2</v>
      </c>
      <c r="E359" s="59">
        <v>0</v>
      </c>
      <c r="F359" s="62">
        <v>0</v>
      </c>
      <c r="G359" s="61"/>
      <c r="H359" s="61"/>
      <c r="I359" s="62">
        <f t="shared" si="33"/>
        <v>0</v>
      </c>
      <c r="J359" s="63"/>
      <c r="K359" s="46"/>
    </row>
    <row r="360" spans="1:11" s="36" customFormat="1" ht="28.5" x14ac:dyDescent="0.45">
      <c r="A360" s="106">
        <v>30</v>
      </c>
      <c r="B360" s="57">
        <v>45225</v>
      </c>
      <c r="C360" s="64" t="s">
        <v>832</v>
      </c>
      <c r="D360" s="59" t="s">
        <v>2</v>
      </c>
      <c r="E360" s="59">
        <v>0</v>
      </c>
      <c r="F360" s="62">
        <v>0</v>
      </c>
      <c r="G360" s="61"/>
      <c r="H360" s="61"/>
      <c r="I360" s="62">
        <f t="shared" si="33"/>
        <v>0</v>
      </c>
      <c r="J360" s="63"/>
      <c r="K360" s="46"/>
    </row>
    <row r="361" spans="1:11" s="36" customFormat="1" ht="28.5" x14ac:dyDescent="0.45">
      <c r="A361" s="106">
        <v>50</v>
      </c>
      <c r="B361" s="57">
        <v>45386</v>
      </c>
      <c r="C361" s="64" t="s">
        <v>921</v>
      </c>
      <c r="D361" s="59" t="s">
        <v>2</v>
      </c>
      <c r="E361" s="59">
        <v>39</v>
      </c>
      <c r="F361" s="62">
        <v>0</v>
      </c>
      <c r="G361" s="61"/>
      <c r="H361" s="61"/>
      <c r="I361" s="62">
        <f t="shared" si="33"/>
        <v>0</v>
      </c>
      <c r="J361" s="63"/>
      <c r="K361" s="46"/>
    </row>
    <row r="362" spans="1:11" ht="28.5" x14ac:dyDescent="0.45">
      <c r="A362" s="106">
        <v>30</v>
      </c>
      <c r="B362" s="57">
        <v>43613</v>
      </c>
      <c r="C362" s="64" t="s">
        <v>662</v>
      </c>
      <c r="D362" s="59" t="s">
        <v>2</v>
      </c>
      <c r="E362" s="59">
        <v>9</v>
      </c>
      <c r="F362" s="66">
        <v>308</v>
      </c>
      <c r="G362" s="61">
        <f t="shared" si="43"/>
        <v>49.28</v>
      </c>
      <c r="H362" s="61">
        <f>E362*F362*0.16</f>
        <v>443.52</v>
      </c>
      <c r="I362" s="62">
        <f t="shared" si="33"/>
        <v>2772</v>
      </c>
      <c r="J362" s="63">
        <f t="shared" ref="J362:J383" si="48">H362+I362</f>
        <v>3215.52</v>
      </c>
      <c r="K362" s="46"/>
    </row>
    <row r="363" spans="1:11" s="36" customFormat="1" ht="28.5" x14ac:dyDescent="0.45">
      <c r="A363" s="106">
        <v>8</v>
      </c>
      <c r="B363" s="57">
        <v>45406</v>
      </c>
      <c r="C363" s="64" t="s">
        <v>662</v>
      </c>
      <c r="D363" s="59" t="s">
        <v>2</v>
      </c>
      <c r="E363" s="59">
        <v>8</v>
      </c>
      <c r="F363" s="66">
        <v>725</v>
      </c>
      <c r="G363" s="61">
        <f>0.16*F363</f>
        <v>116</v>
      </c>
      <c r="H363" s="61">
        <f>E363*F363*0.18</f>
        <v>1044</v>
      </c>
      <c r="I363" s="62">
        <f t="shared" si="33"/>
        <v>5800</v>
      </c>
      <c r="J363" s="63">
        <f t="shared" si="48"/>
        <v>6844</v>
      </c>
      <c r="K363" s="46"/>
    </row>
    <row r="364" spans="1:11" s="2" customFormat="1" ht="28.5" x14ac:dyDescent="0.45">
      <c r="A364" s="106">
        <v>0</v>
      </c>
      <c r="B364" s="57">
        <v>43805</v>
      </c>
      <c r="C364" s="64" t="s">
        <v>175</v>
      </c>
      <c r="D364" s="59" t="s">
        <v>2</v>
      </c>
      <c r="E364" s="59">
        <v>49</v>
      </c>
      <c r="F364" s="66">
        <v>306.8</v>
      </c>
      <c r="G364" s="61">
        <f t="shared" si="43"/>
        <v>49.088000000000001</v>
      </c>
      <c r="H364" s="61">
        <f>E364*F364*0.16</f>
        <v>2405.3120000000004</v>
      </c>
      <c r="I364" s="62">
        <f t="shared" si="33"/>
        <v>15033.2</v>
      </c>
      <c r="J364" s="63">
        <f t="shared" si="48"/>
        <v>17438.512000000002</v>
      </c>
      <c r="K364" s="69"/>
    </row>
    <row r="365" spans="1:11" s="2" customFormat="1" ht="28.5" x14ac:dyDescent="0.45">
      <c r="A365" s="106">
        <v>50</v>
      </c>
      <c r="B365" s="57">
        <v>45405</v>
      </c>
      <c r="C365" s="64" t="s">
        <v>858</v>
      </c>
      <c r="D365" s="59" t="s">
        <v>2</v>
      </c>
      <c r="E365" s="59">
        <v>10</v>
      </c>
      <c r="F365" s="66">
        <v>338</v>
      </c>
      <c r="G365" s="61">
        <f t="shared" si="43"/>
        <v>54.08</v>
      </c>
      <c r="H365" s="61">
        <f>E365*F365*0.18</f>
        <v>608.4</v>
      </c>
      <c r="I365" s="62">
        <f t="shared" si="33"/>
        <v>3380</v>
      </c>
      <c r="J365" s="63">
        <f t="shared" si="48"/>
        <v>3988.4</v>
      </c>
      <c r="K365" s="69"/>
    </row>
    <row r="366" spans="1:11" s="2" customFormat="1" ht="28.5" x14ac:dyDescent="0.45">
      <c r="A366" s="106">
        <v>0</v>
      </c>
      <c r="B366" s="57">
        <v>43810</v>
      </c>
      <c r="C366" s="64" t="s">
        <v>176</v>
      </c>
      <c r="D366" s="59" t="s">
        <v>2</v>
      </c>
      <c r="E366" s="59">
        <v>42</v>
      </c>
      <c r="F366" s="66">
        <v>442</v>
      </c>
      <c r="G366" s="61">
        <f t="shared" si="43"/>
        <v>70.72</v>
      </c>
      <c r="H366" s="61">
        <f>E366*F366*0.16</f>
        <v>2970.2400000000002</v>
      </c>
      <c r="I366" s="62">
        <f t="shared" si="33"/>
        <v>18564</v>
      </c>
      <c r="J366" s="63">
        <f t="shared" si="48"/>
        <v>21534.240000000002</v>
      </c>
      <c r="K366" s="69"/>
    </row>
    <row r="367" spans="1:11" s="2" customFormat="1" ht="28.5" x14ac:dyDescent="0.45">
      <c r="A367" s="106">
        <v>0</v>
      </c>
      <c r="B367" s="57">
        <v>43805</v>
      </c>
      <c r="C367" s="64" t="s">
        <v>180</v>
      </c>
      <c r="D367" s="59" t="s">
        <v>2</v>
      </c>
      <c r="E367" s="59">
        <v>0</v>
      </c>
      <c r="F367" s="66">
        <v>103.46</v>
      </c>
      <c r="G367" s="61">
        <f t="shared" si="43"/>
        <v>16.553599999999999</v>
      </c>
      <c r="H367" s="61">
        <f>E367*F367*0.16</f>
        <v>0</v>
      </c>
      <c r="I367" s="62">
        <f t="shared" si="33"/>
        <v>0</v>
      </c>
      <c r="J367" s="63">
        <f t="shared" si="48"/>
        <v>0</v>
      </c>
      <c r="K367" s="69"/>
    </row>
    <row r="368" spans="1:11" s="2" customFormat="1" ht="28.5" x14ac:dyDescent="0.45">
      <c r="A368" s="106">
        <v>0</v>
      </c>
      <c r="B368" s="57">
        <v>44914</v>
      </c>
      <c r="C368" s="64" t="s">
        <v>626</v>
      </c>
      <c r="D368" s="59" t="s">
        <v>0</v>
      </c>
      <c r="E368" s="59">
        <v>370</v>
      </c>
      <c r="F368" s="66">
        <v>96.61</v>
      </c>
      <c r="G368" s="61">
        <f t="shared" si="43"/>
        <v>15.457600000000001</v>
      </c>
      <c r="H368" s="61">
        <f>E368*F368*0.18</f>
        <v>6434.2259999999997</v>
      </c>
      <c r="I368" s="62">
        <f t="shared" si="33"/>
        <v>35745.699999999997</v>
      </c>
      <c r="J368" s="63">
        <f t="shared" si="48"/>
        <v>42179.925999999999</v>
      </c>
      <c r="K368" s="69"/>
    </row>
    <row r="369" spans="1:11" s="2" customFormat="1" ht="28.5" x14ac:dyDescent="0.45">
      <c r="A369" s="106">
        <v>400</v>
      </c>
      <c r="B369" s="57">
        <v>44914</v>
      </c>
      <c r="C369" s="64" t="s">
        <v>627</v>
      </c>
      <c r="D369" s="59" t="s">
        <v>0</v>
      </c>
      <c r="E369" s="59">
        <v>400</v>
      </c>
      <c r="F369" s="66">
        <v>96.61</v>
      </c>
      <c r="G369" s="61">
        <f t="shared" si="43"/>
        <v>15.457600000000001</v>
      </c>
      <c r="H369" s="61">
        <f>E369*F369*0.18</f>
        <v>6955.92</v>
      </c>
      <c r="I369" s="62">
        <f t="shared" si="33"/>
        <v>38644</v>
      </c>
      <c r="J369" s="63">
        <f t="shared" si="48"/>
        <v>45599.92</v>
      </c>
      <c r="K369" s="69"/>
    </row>
    <row r="370" spans="1:11" s="2" customFormat="1" ht="28.5" x14ac:dyDescent="0.45">
      <c r="A370" s="106">
        <v>200</v>
      </c>
      <c r="B370" s="57">
        <v>43810</v>
      </c>
      <c r="C370" s="64" t="s">
        <v>519</v>
      </c>
      <c r="D370" s="59" t="s">
        <v>0</v>
      </c>
      <c r="E370" s="59">
        <v>0</v>
      </c>
      <c r="F370" s="66">
        <v>89.5</v>
      </c>
      <c r="G370" s="61">
        <f t="shared" si="43"/>
        <v>14.32</v>
      </c>
      <c r="H370" s="61">
        <f>E370*F370*0.16</f>
        <v>0</v>
      </c>
      <c r="I370" s="62">
        <f t="shared" si="33"/>
        <v>0</v>
      </c>
      <c r="J370" s="63">
        <f t="shared" si="48"/>
        <v>0</v>
      </c>
      <c r="K370" s="69"/>
    </row>
    <row r="371" spans="1:11" s="2" customFormat="1" ht="28.5" x14ac:dyDescent="0.45">
      <c r="A371" s="106">
        <v>4</v>
      </c>
      <c r="B371" s="57">
        <v>45406</v>
      </c>
      <c r="C371" s="64" t="s">
        <v>845</v>
      </c>
      <c r="D371" s="59" t="s">
        <v>0</v>
      </c>
      <c r="E371" s="59">
        <v>0</v>
      </c>
      <c r="F371" s="66">
        <v>195</v>
      </c>
      <c r="G371" s="61">
        <f t="shared" si="43"/>
        <v>31.2</v>
      </c>
      <c r="H371" s="61">
        <f>E371*F371*0.18</f>
        <v>0</v>
      </c>
      <c r="I371" s="62">
        <f t="shared" si="33"/>
        <v>0</v>
      </c>
      <c r="J371" s="63">
        <f t="shared" si="48"/>
        <v>0</v>
      </c>
      <c r="K371" s="69"/>
    </row>
    <row r="372" spans="1:11" s="2" customFormat="1" ht="28.5" x14ac:dyDescent="0.45">
      <c r="A372" s="106">
        <v>0</v>
      </c>
      <c r="B372" s="57">
        <v>44756</v>
      </c>
      <c r="C372" s="131" t="s">
        <v>228</v>
      </c>
      <c r="D372" s="59" t="s">
        <v>370</v>
      </c>
      <c r="E372" s="59">
        <v>0</v>
      </c>
      <c r="F372" s="66">
        <v>6.77</v>
      </c>
      <c r="G372" s="61">
        <f>0.18*F372</f>
        <v>1.2185999999999999</v>
      </c>
      <c r="H372" s="61">
        <f>E372*F372*0.16</f>
        <v>0</v>
      </c>
      <c r="I372" s="62">
        <f t="shared" si="33"/>
        <v>0</v>
      </c>
      <c r="J372" s="63">
        <f t="shared" si="48"/>
        <v>0</v>
      </c>
      <c r="K372" s="69"/>
    </row>
    <row r="373" spans="1:11" s="2" customFormat="1" ht="28.5" x14ac:dyDescent="0.45">
      <c r="A373" s="106">
        <v>24</v>
      </c>
      <c r="B373" s="57">
        <v>44410</v>
      </c>
      <c r="C373" s="58" t="s">
        <v>228</v>
      </c>
      <c r="D373" s="59" t="s">
        <v>370</v>
      </c>
      <c r="E373" s="59">
        <v>0</v>
      </c>
      <c r="F373" s="61">
        <v>3.2</v>
      </c>
      <c r="G373" s="61">
        <f t="shared" ref="G373:G439" si="49">0.16*F373</f>
        <v>0.51200000000000001</v>
      </c>
      <c r="H373" s="61">
        <f>E373*F373*0.16</f>
        <v>0</v>
      </c>
      <c r="I373" s="62">
        <f t="shared" si="33"/>
        <v>0</v>
      </c>
      <c r="J373" s="63">
        <f t="shared" si="48"/>
        <v>0</v>
      </c>
      <c r="K373" s="69"/>
    </row>
    <row r="374" spans="1:11" s="2" customFormat="1" ht="28.5" x14ac:dyDescent="0.45">
      <c r="A374" s="106">
        <v>0</v>
      </c>
      <c r="B374" s="57">
        <v>44917</v>
      </c>
      <c r="C374" s="58" t="s">
        <v>702</v>
      </c>
      <c r="D374" s="59" t="s">
        <v>540</v>
      </c>
      <c r="E374" s="59">
        <v>22</v>
      </c>
      <c r="F374" s="61">
        <v>35</v>
      </c>
      <c r="G374" s="61">
        <f>0.18*F374</f>
        <v>6.3</v>
      </c>
      <c r="H374" s="61">
        <f>E374*F374*0.18</f>
        <v>138.6</v>
      </c>
      <c r="I374" s="62">
        <f t="shared" si="33"/>
        <v>770</v>
      </c>
      <c r="J374" s="63">
        <f t="shared" si="48"/>
        <v>908.6</v>
      </c>
      <c r="K374" s="69"/>
    </row>
    <row r="375" spans="1:11" s="2" customFormat="1" ht="28.5" x14ac:dyDescent="0.45">
      <c r="A375" s="106">
        <v>108</v>
      </c>
      <c r="B375" s="57">
        <v>45453</v>
      </c>
      <c r="C375" s="58" t="s">
        <v>960</v>
      </c>
      <c r="D375" s="59" t="s">
        <v>82</v>
      </c>
      <c r="E375" s="59">
        <v>108</v>
      </c>
      <c r="F375" s="61">
        <v>15</v>
      </c>
      <c r="G375" s="61">
        <f>0.18*F375</f>
        <v>2.6999999999999997</v>
      </c>
      <c r="H375" s="61">
        <f>E375*F375*0.18</f>
        <v>291.59999999999997</v>
      </c>
      <c r="I375" s="62">
        <f t="shared" si="33"/>
        <v>1620</v>
      </c>
      <c r="J375" s="63">
        <f t="shared" si="48"/>
        <v>1911.6</v>
      </c>
      <c r="K375" s="69"/>
    </row>
    <row r="376" spans="1:11" ht="28.5" x14ac:dyDescent="0.45">
      <c r="A376" s="106">
        <v>0</v>
      </c>
      <c r="B376" s="57">
        <v>44587</v>
      </c>
      <c r="C376" s="58" t="s">
        <v>548</v>
      </c>
      <c r="D376" s="59" t="s">
        <v>103</v>
      </c>
      <c r="E376" s="59">
        <v>220</v>
      </c>
      <c r="F376" s="61">
        <v>435.13</v>
      </c>
      <c r="G376" s="61">
        <f t="shared" si="49"/>
        <v>69.620800000000003</v>
      </c>
      <c r="H376" s="61">
        <f>E376*F376*0.16</f>
        <v>15316.576000000001</v>
      </c>
      <c r="I376" s="62">
        <f t="shared" si="33"/>
        <v>95728.6</v>
      </c>
      <c r="J376" s="63">
        <f t="shared" si="48"/>
        <v>111045.17600000001</v>
      </c>
      <c r="K376" s="46"/>
    </row>
    <row r="377" spans="1:11" s="36" customFormat="1" ht="28.5" x14ac:dyDescent="0.45">
      <c r="A377" s="106">
        <v>0</v>
      </c>
      <c r="B377" s="57">
        <v>45107</v>
      </c>
      <c r="C377" s="58" t="s">
        <v>548</v>
      </c>
      <c r="D377" s="59" t="s">
        <v>103</v>
      </c>
      <c r="E377" s="59">
        <v>0</v>
      </c>
      <c r="F377" s="61">
        <v>390</v>
      </c>
      <c r="G377" s="61">
        <f t="shared" si="49"/>
        <v>62.4</v>
      </c>
      <c r="H377" s="61">
        <f>E377*F377*0.18</f>
        <v>0</v>
      </c>
      <c r="I377" s="62">
        <f>E377*F377</f>
        <v>0</v>
      </c>
      <c r="J377" s="63">
        <f t="shared" si="48"/>
        <v>0</v>
      </c>
      <c r="K377" s="46"/>
    </row>
    <row r="378" spans="1:11" s="36" customFormat="1" ht="28.5" x14ac:dyDescent="0.45">
      <c r="A378" s="106">
        <v>0</v>
      </c>
      <c r="B378" s="57">
        <v>45226</v>
      </c>
      <c r="C378" s="58" t="s">
        <v>548</v>
      </c>
      <c r="D378" s="59" t="s">
        <v>103</v>
      </c>
      <c r="E378" s="59">
        <v>10</v>
      </c>
      <c r="F378" s="61">
        <v>420</v>
      </c>
      <c r="G378" s="61">
        <f t="shared" si="49"/>
        <v>67.2</v>
      </c>
      <c r="H378" s="61">
        <f>E378*F378*0.18</f>
        <v>756</v>
      </c>
      <c r="I378" s="62">
        <f>E378*F378</f>
        <v>4200</v>
      </c>
      <c r="J378" s="63">
        <f t="shared" si="48"/>
        <v>4956</v>
      </c>
      <c r="K378" s="46"/>
    </row>
    <row r="379" spans="1:11" ht="28.5" x14ac:dyDescent="0.45">
      <c r="A379" s="106">
        <v>35</v>
      </c>
      <c r="B379" s="57">
        <v>44564</v>
      </c>
      <c r="C379" s="58" t="s">
        <v>379</v>
      </c>
      <c r="D379" s="59" t="s">
        <v>103</v>
      </c>
      <c r="E379" s="59">
        <v>30</v>
      </c>
      <c r="F379" s="61">
        <v>57</v>
      </c>
      <c r="G379" s="61">
        <f t="shared" si="49"/>
        <v>9.120000000000001</v>
      </c>
      <c r="H379" s="61">
        <f>E379*F379*0.16</f>
        <v>273.60000000000002</v>
      </c>
      <c r="I379" s="62">
        <f t="shared" si="33"/>
        <v>1710</v>
      </c>
      <c r="J379" s="63">
        <f t="shared" si="48"/>
        <v>1983.6</v>
      </c>
      <c r="K379" s="46"/>
    </row>
    <row r="380" spans="1:11" s="36" customFormat="1" ht="28.5" x14ac:dyDescent="0.45">
      <c r="A380" s="106">
        <v>48</v>
      </c>
      <c r="B380" s="57">
        <v>45426</v>
      </c>
      <c r="C380" s="58" t="s">
        <v>379</v>
      </c>
      <c r="D380" s="59" t="s">
        <v>103</v>
      </c>
      <c r="E380" s="59">
        <v>48</v>
      </c>
      <c r="F380" s="61">
        <v>295</v>
      </c>
      <c r="G380" s="61">
        <f t="shared" si="49"/>
        <v>47.2</v>
      </c>
      <c r="H380" s="61">
        <f>E380*F380*0.18</f>
        <v>2548.7999999999997</v>
      </c>
      <c r="I380" s="62">
        <f t="shared" si="33"/>
        <v>14160</v>
      </c>
      <c r="J380" s="63">
        <f t="shared" si="48"/>
        <v>16708.8</v>
      </c>
      <c r="K380" s="46"/>
    </row>
    <row r="381" spans="1:11" s="36" customFormat="1" ht="28.5" x14ac:dyDescent="0.45">
      <c r="A381" s="106">
        <v>0</v>
      </c>
      <c r="B381" s="57">
        <v>45100</v>
      </c>
      <c r="C381" s="58" t="s">
        <v>379</v>
      </c>
      <c r="D381" s="59" t="s">
        <v>103</v>
      </c>
      <c r="E381" s="59">
        <v>0</v>
      </c>
      <c r="F381" s="61">
        <v>210</v>
      </c>
      <c r="G381" s="61">
        <f t="shared" si="49"/>
        <v>33.6</v>
      </c>
      <c r="H381" s="61">
        <f>E381*F381*0.18</f>
        <v>0</v>
      </c>
      <c r="I381" s="62">
        <f t="shared" si="33"/>
        <v>0</v>
      </c>
      <c r="J381" s="63">
        <f t="shared" si="48"/>
        <v>0</v>
      </c>
      <c r="K381" s="46"/>
    </row>
    <row r="382" spans="1:11" ht="28.5" x14ac:dyDescent="0.45">
      <c r="A382" s="106">
        <v>75</v>
      </c>
      <c r="B382" s="57">
        <v>44564</v>
      </c>
      <c r="C382" s="58" t="s">
        <v>380</v>
      </c>
      <c r="D382" s="59" t="s">
        <v>103</v>
      </c>
      <c r="E382" s="59">
        <v>0</v>
      </c>
      <c r="F382" s="61">
        <v>194.7</v>
      </c>
      <c r="G382" s="61">
        <f t="shared" si="49"/>
        <v>31.151999999999997</v>
      </c>
      <c r="H382" s="61">
        <f>E382*F382*0.16</f>
        <v>0</v>
      </c>
      <c r="I382" s="62">
        <f t="shared" si="33"/>
        <v>0</v>
      </c>
      <c r="J382" s="63">
        <f t="shared" si="48"/>
        <v>0</v>
      </c>
      <c r="K382" s="46"/>
    </row>
    <row r="383" spans="1:11" s="36" customFormat="1" ht="28.5" x14ac:dyDescent="0.45">
      <c r="A383" s="106">
        <v>100</v>
      </c>
      <c r="B383" s="57">
        <v>45092</v>
      </c>
      <c r="C383" s="58" t="s">
        <v>380</v>
      </c>
      <c r="D383" s="59" t="s">
        <v>103</v>
      </c>
      <c r="E383" s="59">
        <v>0</v>
      </c>
      <c r="F383" s="61">
        <v>95</v>
      </c>
      <c r="G383" s="61">
        <f t="shared" si="49"/>
        <v>15.200000000000001</v>
      </c>
      <c r="H383" s="61">
        <f t="shared" ref="H383:H388" si="50">E383*F383*0.18</f>
        <v>0</v>
      </c>
      <c r="I383" s="62">
        <f t="shared" si="33"/>
        <v>0</v>
      </c>
      <c r="J383" s="63">
        <f t="shared" si="48"/>
        <v>0</v>
      </c>
      <c r="K383" s="46"/>
    </row>
    <row r="384" spans="1:11" s="36" customFormat="1" ht="28.5" x14ac:dyDescent="0.45">
      <c r="A384" s="106">
        <v>75</v>
      </c>
      <c r="B384" s="57">
        <v>45211</v>
      </c>
      <c r="C384" s="58" t="s">
        <v>380</v>
      </c>
      <c r="D384" s="59" t="s">
        <v>103</v>
      </c>
      <c r="E384" s="59">
        <v>0</v>
      </c>
      <c r="F384" s="61">
        <v>13</v>
      </c>
      <c r="G384" s="61">
        <f t="shared" si="49"/>
        <v>2.08</v>
      </c>
      <c r="H384" s="61">
        <f t="shared" si="50"/>
        <v>0</v>
      </c>
      <c r="I384" s="62">
        <f t="shared" si="33"/>
        <v>0</v>
      </c>
      <c r="J384" s="63">
        <f t="shared" ref="J384:J419" si="51">H384+I384</f>
        <v>0</v>
      </c>
      <c r="K384" s="46"/>
    </row>
    <row r="385" spans="1:11" s="36" customFormat="1" ht="28.5" x14ac:dyDescent="0.45">
      <c r="A385" s="106">
        <v>50</v>
      </c>
      <c r="B385" s="57">
        <v>45414</v>
      </c>
      <c r="C385" s="58" t="s">
        <v>380</v>
      </c>
      <c r="D385" s="59" t="s">
        <v>103</v>
      </c>
      <c r="E385" s="59">
        <v>31</v>
      </c>
      <c r="F385" s="61">
        <v>122.57</v>
      </c>
      <c r="G385" s="61">
        <f t="shared" si="49"/>
        <v>19.6112</v>
      </c>
      <c r="H385" s="61">
        <f t="shared" si="50"/>
        <v>683.9405999999999</v>
      </c>
      <c r="I385" s="62">
        <f t="shared" si="33"/>
        <v>3799.6699999999996</v>
      </c>
      <c r="J385" s="63">
        <f t="shared" si="51"/>
        <v>4483.6106</v>
      </c>
      <c r="K385" s="46"/>
    </row>
    <row r="386" spans="1:11" s="36" customFormat="1" ht="28.5" x14ac:dyDescent="0.45">
      <c r="A386" s="106">
        <v>70</v>
      </c>
      <c r="B386" s="57">
        <v>45231</v>
      </c>
      <c r="C386" s="58" t="s">
        <v>768</v>
      </c>
      <c r="D386" s="59" t="s">
        <v>0</v>
      </c>
      <c r="E386" s="59">
        <v>0</v>
      </c>
      <c r="F386" s="61">
        <v>7.8</v>
      </c>
      <c r="G386" s="61">
        <f t="shared" si="49"/>
        <v>1.248</v>
      </c>
      <c r="H386" s="61">
        <f t="shared" si="50"/>
        <v>0</v>
      </c>
      <c r="I386" s="62">
        <f t="shared" si="33"/>
        <v>0</v>
      </c>
      <c r="J386" s="63">
        <f t="shared" si="51"/>
        <v>0</v>
      </c>
      <c r="K386" s="46"/>
    </row>
    <row r="387" spans="1:11" s="36" customFormat="1" ht="26.25" customHeight="1" x14ac:dyDescent="0.45">
      <c r="A387" s="106">
        <v>20</v>
      </c>
      <c r="B387" s="57">
        <v>45428</v>
      </c>
      <c r="C387" s="58" t="s">
        <v>883</v>
      </c>
      <c r="D387" s="59" t="s">
        <v>0</v>
      </c>
      <c r="E387" s="59">
        <v>20</v>
      </c>
      <c r="F387" s="61">
        <v>85</v>
      </c>
      <c r="G387" s="61">
        <f t="shared" si="49"/>
        <v>13.6</v>
      </c>
      <c r="H387" s="61">
        <f t="shared" si="50"/>
        <v>306</v>
      </c>
      <c r="I387" s="62">
        <f t="shared" si="33"/>
        <v>1700</v>
      </c>
      <c r="J387" s="63">
        <f t="shared" si="51"/>
        <v>2006</v>
      </c>
      <c r="K387" s="46"/>
    </row>
    <row r="388" spans="1:11" s="36" customFormat="1" ht="28.5" x14ac:dyDescent="0.45">
      <c r="A388" s="106">
        <v>12</v>
      </c>
      <c r="B388" s="57">
        <v>45447</v>
      </c>
      <c r="C388" s="58" t="s">
        <v>940</v>
      </c>
      <c r="D388" s="59" t="s">
        <v>2</v>
      </c>
      <c r="E388" s="59">
        <v>9</v>
      </c>
      <c r="F388" s="61">
        <v>438</v>
      </c>
      <c r="G388" s="61">
        <f t="shared" si="49"/>
        <v>70.08</v>
      </c>
      <c r="H388" s="61">
        <f t="shared" si="50"/>
        <v>709.56</v>
      </c>
      <c r="I388" s="62">
        <f t="shared" si="33"/>
        <v>3942</v>
      </c>
      <c r="J388" s="63">
        <f t="shared" si="51"/>
        <v>4651.5599999999995</v>
      </c>
      <c r="K388" s="46"/>
    </row>
    <row r="389" spans="1:11" s="36" customFormat="1" ht="28.5" x14ac:dyDescent="0.45">
      <c r="A389" s="106">
        <v>13</v>
      </c>
      <c r="B389" s="57">
        <v>45453</v>
      </c>
      <c r="C389" s="58" t="s">
        <v>975</v>
      </c>
      <c r="D389" s="59" t="s">
        <v>82</v>
      </c>
      <c r="E389" s="59">
        <v>13</v>
      </c>
      <c r="F389" s="61">
        <v>635</v>
      </c>
      <c r="G389" s="61">
        <f t="shared" si="49"/>
        <v>101.60000000000001</v>
      </c>
      <c r="H389" s="61">
        <f>E389*F389*0.18</f>
        <v>1485.8999999999999</v>
      </c>
      <c r="I389" s="62">
        <f t="shared" si="33"/>
        <v>8255</v>
      </c>
      <c r="J389" s="63">
        <f t="shared" si="51"/>
        <v>9740.9</v>
      </c>
      <c r="K389" s="46"/>
    </row>
    <row r="390" spans="1:11" ht="28.5" x14ac:dyDescent="0.45">
      <c r="A390" s="106">
        <v>75</v>
      </c>
      <c r="B390" s="57">
        <v>43805</v>
      </c>
      <c r="C390" s="64" t="s">
        <v>177</v>
      </c>
      <c r="D390" s="59" t="s">
        <v>2</v>
      </c>
      <c r="E390" s="59">
        <v>21</v>
      </c>
      <c r="F390" s="66">
        <v>76.900000000000006</v>
      </c>
      <c r="G390" s="61">
        <f t="shared" si="49"/>
        <v>12.304000000000002</v>
      </c>
      <c r="H390" s="61">
        <f>E390*F390*0.16</f>
        <v>258.38400000000001</v>
      </c>
      <c r="I390" s="62">
        <f t="shared" si="33"/>
        <v>1614.9</v>
      </c>
      <c r="J390" s="63">
        <f t="shared" si="51"/>
        <v>1873.2840000000001</v>
      </c>
      <c r="K390" s="46"/>
    </row>
    <row r="391" spans="1:11" ht="28.5" x14ac:dyDescent="0.45">
      <c r="A391" s="106">
        <v>0</v>
      </c>
      <c r="B391" s="57">
        <v>43810</v>
      </c>
      <c r="C391" s="64" t="s">
        <v>222</v>
      </c>
      <c r="D391" s="59" t="s">
        <v>0</v>
      </c>
      <c r="E391" s="59">
        <v>0</v>
      </c>
      <c r="F391" s="66">
        <v>320</v>
      </c>
      <c r="G391" s="61">
        <f>0.16*F391</f>
        <v>51.2</v>
      </c>
      <c r="H391" s="61">
        <f>E391*F391*0.16</f>
        <v>0</v>
      </c>
      <c r="I391" s="62">
        <f t="shared" si="33"/>
        <v>0</v>
      </c>
      <c r="J391" s="63">
        <f t="shared" si="51"/>
        <v>0</v>
      </c>
      <c r="K391" s="46"/>
    </row>
    <row r="392" spans="1:11" s="36" customFormat="1" ht="28.5" x14ac:dyDescent="0.45">
      <c r="A392" s="106">
        <v>0</v>
      </c>
      <c r="B392" s="57">
        <v>44914</v>
      </c>
      <c r="C392" s="64" t="s">
        <v>628</v>
      </c>
      <c r="D392" s="59" t="s">
        <v>0</v>
      </c>
      <c r="E392" s="59">
        <v>0</v>
      </c>
      <c r="F392" s="66">
        <v>139.30000000000001</v>
      </c>
      <c r="G392" s="61">
        <f>0.16*F392</f>
        <v>22.288000000000004</v>
      </c>
      <c r="H392" s="61">
        <f>E392*F392*0.18</f>
        <v>0</v>
      </c>
      <c r="I392" s="62">
        <f>E392*F392</f>
        <v>0</v>
      </c>
      <c r="J392" s="63">
        <f t="shared" si="51"/>
        <v>0</v>
      </c>
      <c r="K392" s="46"/>
    </row>
    <row r="393" spans="1:11" ht="28.5" x14ac:dyDescent="0.45">
      <c r="A393" s="106">
        <v>13</v>
      </c>
      <c r="B393" s="57">
        <v>43259</v>
      </c>
      <c r="C393" s="64" t="s">
        <v>14</v>
      </c>
      <c r="D393" s="59" t="s">
        <v>0</v>
      </c>
      <c r="E393" s="59">
        <v>3</v>
      </c>
      <c r="F393" s="66">
        <v>649</v>
      </c>
      <c r="G393" s="61">
        <f t="shared" si="49"/>
        <v>103.84</v>
      </c>
      <c r="H393" s="61">
        <f>E393*F393*0.16</f>
        <v>311.52</v>
      </c>
      <c r="I393" s="62">
        <f t="shared" si="33"/>
        <v>1947</v>
      </c>
      <c r="J393" s="63">
        <f t="shared" si="51"/>
        <v>2258.52</v>
      </c>
      <c r="K393" s="46"/>
    </row>
    <row r="394" spans="1:11" s="36" customFormat="1" ht="28.5" x14ac:dyDescent="0.45">
      <c r="A394" s="106">
        <v>0</v>
      </c>
      <c r="B394" s="57">
        <v>44880</v>
      </c>
      <c r="C394" s="64" t="s">
        <v>595</v>
      </c>
      <c r="D394" s="59" t="s">
        <v>0</v>
      </c>
      <c r="E394" s="59">
        <v>0</v>
      </c>
      <c r="F394" s="66">
        <v>0</v>
      </c>
      <c r="G394" s="61">
        <f>0.16*F394</f>
        <v>0</v>
      </c>
      <c r="H394" s="61">
        <f>E394*F394*0.16</f>
        <v>0</v>
      </c>
      <c r="I394" s="62">
        <f>E394*F394</f>
        <v>0</v>
      </c>
      <c r="J394" s="63">
        <f>H394+I394</f>
        <v>0</v>
      </c>
      <c r="K394" s="46"/>
    </row>
    <row r="395" spans="1:11" s="36" customFormat="1" ht="28.5" x14ac:dyDescent="0.45">
      <c r="A395" s="106">
        <v>10</v>
      </c>
      <c r="B395" s="57">
        <v>45406</v>
      </c>
      <c r="C395" s="64" t="s">
        <v>857</v>
      </c>
      <c r="D395" s="59" t="s">
        <v>0</v>
      </c>
      <c r="E395" s="59">
        <v>2</v>
      </c>
      <c r="F395" s="66">
        <v>440</v>
      </c>
      <c r="G395" s="61">
        <f>0.16*F395</f>
        <v>70.400000000000006</v>
      </c>
      <c r="H395" s="61">
        <f>E395*F395*0.18</f>
        <v>158.4</v>
      </c>
      <c r="I395" s="62">
        <f>E395*F395</f>
        <v>880</v>
      </c>
      <c r="J395" s="63">
        <f>H395+I395</f>
        <v>1038.4000000000001</v>
      </c>
      <c r="K395" s="46"/>
    </row>
    <row r="396" spans="1:11" ht="28.5" x14ac:dyDescent="0.45">
      <c r="A396" s="106">
        <v>0</v>
      </c>
      <c r="B396" s="57">
        <v>42590</v>
      </c>
      <c r="C396" s="64" t="s">
        <v>109</v>
      </c>
      <c r="D396" s="59" t="s">
        <v>2</v>
      </c>
      <c r="E396" s="59">
        <v>0</v>
      </c>
      <c r="F396" s="66">
        <v>89.21</v>
      </c>
      <c r="G396" s="61">
        <f t="shared" si="49"/>
        <v>14.2736</v>
      </c>
      <c r="H396" s="61">
        <f>E396*F396*0.16</f>
        <v>0</v>
      </c>
      <c r="I396" s="62">
        <f t="shared" si="33"/>
        <v>0</v>
      </c>
      <c r="J396" s="63">
        <f t="shared" si="51"/>
        <v>0</v>
      </c>
      <c r="K396" s="46"/>
    </row>
    <row r="397" spans="1:11" s="36" customFormat="1" ht="28.5" x14ac:dyDescent="0.45">
      <c r="A397" s="106">
        <v>0</v>
      </c>
      <c r="B397" s="57">
        <v>44880</v>
      </c>
      <c r="C397" s="64" t="s">
        <v>614</v>
      </c>
      <c r="D397" s="59" t="s">
        <v>2</v>
      </c>
      <c r="E397" s="59">
        <v>0</v>
      </c>
      <c r="F397" s="66">
        <v>0</v>
      </c>
      <c r="G397" s="61">
        <f>0.16*F397</f>
        <v>0</v>
      </c>
      <c r="H397" s="61">
        <f>E397*F397*0.16</f>
        <v>0</v>
      </c>
      <c r="I397" s="62">
        <f>E397*F397</f>
        <v>0</v>
      </c>
      <c r="J397" s="63">
        <f>H397+I397</f>
        <v>0</v>
      </c>
      <c r="K397" s="46"/>
    </row>
    <row r="398" spans="1:11" ht="28.5" x14ac:dyDescent="0.45">
      <c r="A398" s="106">
        <v>0</v>
      </c>
      <c r="B398" s="57">
        <v>43810</v>
      </c>
      <c r="C398" s="64" t="s">
        <v>336</v>
      </c>
      <c r="D398" s="59" t="s">
        <v>2</v>
      </c>
      <c r="E398" s="59">
        <v>46</v>
      </c>
      <c r="F398" s="66">
        <v>28.92</v>
      </c>
      <c r="G398" s="61">
        <f t="shared" si="49"/>
        <v>4.6272000000000002</v>
      </c>
      <c r="H398" s="61">
        <f>E398*F398*0.16</f>
        <v>212.85120000000003</v>
      </c>
      <c r="I398" s="62">
        <f t="shared" si="33"/>
        <v>1330.3200000000002</v>
      </c>
      <c r="J398" s="63">
        <f t="shared" si="51"/>
        <v>1543.1712000000002</v>
      </c>
      <c r="K398" s="46"/>
    </row>
    <row r="399" spans="1:11" s="36" customFormat="1" ht="28.5" x14ac:dyDescent="0.45">
      <c r="A399" s="106">
        <v>0</v>
      </c>
      <c r="B399" s="57">
        <v>44914</v>
      </c>
      <c r="C399" s="64" t="s">
        <v>629</v>
      </c>
      <c r="D399" s="59" t="s">
        <v>2</v>
      </c>
      <c r="E399" s="59">
        <v>43</v>
      </c>
      <c r="F399" s="66">
        <v>35.32</v>
      </c>
      <c r="G399" s="61">
        <f t="shared" si="49"/>
        <v>5.6512000000000002</v>
      </c>
      <c r="H399" s="61">
        <f>E399*F399*0.18</f>
        <v>273.3768</v>
      </c>
      <c r="I399" s="62">
        <f t="shared" si="33"/>
        <v>1518.76</v>
      </c>
      <c r="J399" s="63">
        <f t="shared" si="51"/>
        <v>1792.1368</v>
      </c>
      <c r="K399" s="46"/>
    </row>
    <row r="400" spans="1:11" s="36" customFormat="1" ht="28.5" x14ac:dyDescent="0.45">
      <c r="A400" s="106">
        <v>24</v>
      </c>
      <c r="B400" s="57">
        <v>45405</v>
      </c>
      <c r="C400" s="64" t="s">
        <v>629</v>
      </c>
      <c r="D400" s="59" t="s">
        <v>2</v>
      </c>
      <c r="E400" s="59">
        <v>24</v>
      </c>
      <c r="F400" s="66">
        <v>27.12</v>
      </c>
      <c r="G400" s="61">
        <f t="shared" si="49"/>
        <v>4.3391999999999999</v>
      </c>
      <c r="H400" s="61">
        <f>E400*F400*0.18</f>
        <v>117.1584</v>
      </c>
      <c r="I400" s="62">
        <f>E400*F400</f>
        <v>650.88</v>
      </c>
      <c r="J400" s="63">
        <f t="shared" si="51"/>
        <v>768.03840000000002</v>
      </c>
      <c r="K400" s="46"/>
    </row>
    <row r="401" spans="1:11" ht="28.5" x14ac:dyDescent="0.45">
      <c r="A401" s="106">
        <v>45</v>
      </c>
      <c r="B401" s="57">
        <v>44558</v>
      </c>
      <c r="C401" s="64" t="s">
        <v>223</v>
      </c>
      <c r="D401" s="59" t="s">
        <v>2</v>
      </c>
      <c r="E401" s="59">
        <v>0</v>
      </c>
      <c r="F401" s="66">
        <v>4</v>
      </c>
      <c r="G401" s="61">
        <f t="shared" si="49"/>
        <v>0.64</v>
      </c>
      <c r="H401" s="61">
        <f t="shared" ref="H401:H409" si="52">E401*F401*0.16</f>
        <v>0</v>
      </c>
      <c r="I401" s="62">
        <f t="shared" si="33"/>
        <v>0</v>
      </c>
      <c r="J401" s="63">
        <f t="shared" si="51"/>
        <v>0</v>
      </c>
      <c r="K401" s="46"/>
    </row>
    <row r="402" spans="1:11" ht="28.5" x14ac:dyDescent="0.45">
      <c r="A402" s="106">
        <v>0</v>
      </c>
      <c r="B402" s="57">
        <v>44355</v>
      </c>
      <c r="C402" s="64" t="s">
        <v>349</v>
      </c>
      <c r="D402" s="59" t="s">
        <v>350</v>
      </c>
      <c r="E402" s="59">
        <v>0</v>
      </c>
      <c r="F402" s="66">
        <v>85.13</v>
      </c>
      <c r="G402" s="61">
        <f t="shared" si="49"/>
        <v>13.620799999999999</v>
      </c>
      <c r="H402" s="61">
        <f t="shared" si="52"/>
        <v>0</v>
      </c>
      <c r="I402" s="62">
        <f t="shared" si="33"/>
        <v>0</v>
      </c>
      <c r="J402" s="63">
        <f t="shared" si="51"/>
        <v>0</v>
      </c>
      <c r="K402" s="46"/>
    </row>
    <row r="403" spans="1:11" ht="28.5" x14ac:dyDescent="0.45">
      <c r="A403" s="106">
        <v>0</v>
      </c>
      <c r="B403" s="57">
        <v>42590</v>
      </c>
      <c r="C403" s="64" t="s">
        <v>111</v>
      </c>
      <c r="D403" s="59" t="s">
        <v>2</v>
      </c>
      <c r="E403" s="59">
        <v>0</v>
      </c>
      <c r="F403" s="66">
        <v>106.2</v>
      </c>
      <c r="G403" s="61">
        <f t="shared" si="49"/>
        <v>16.992000000000001</v>
      </c>
      <c r="H403" s="61">
        <f t="shared" si="52"/>
        <v>0</v>
      </c>
      <c r="I403" s="62">
        <f t="shared" si="33"/>
        <v>0</v>
      </c>
      <c r="J403" s="63">
        <f t="shared" si="51"/>
        <v>0</v>
      </c>
      <c r="K403" s="46"/>
    </row>
    <row r="404" spans="1:11" ht="28.5" x14ac:dyDescent="0.45">
      <c r="A404" s="106">
        <v>0</v>
      </c>
      <c r="B404" s="57">
        <v>42944</v>
      </c>
      <c r="C404" s="64" t="s">
        <v>110</v>
      </c>
      <c r="D404" s="59" t="s">
        <v>2</v>
      </c>
      <c r="E404" s="59">
        <v>0</v>
      </c>
      <c r="F404" s="66">
        <v>153.53</v>
      </c>
      <c r="G404" s="61">
        <f t="shared" si="49"/>
        <v>24.564800000000002</v>
      </c>
      <c r="H404" s="61">
        <f t="shared" si="52"/>
        <v>0</v>
      </c>
      <c r="I404" s="62">
        <f t="shared" si="33"/>
        <v>0</v>
      </c>
      <c r="J404" s="63">
        <f t="shared" si="51"/>
        <v>0</v>
      </c>
      <c r="K404" s="46"/>
    </row>
    <row r="405" spans="1:11" ht="28.5" x14ac:dyDescent="0.45">
      <c r="A405" s="106">
        <v>0</v>
      </c>
      <c r="B405" s="57">
        <v>40171</v>
      </c>
      <c r="C405" s="64" t="s">
        <v>141</v>
      </c>
      <c r="D405" s="59" t="s">
        <v>2</v>
      </c>
      <c r="E405" s="59">
        <v>0</v>
      </c>
      <c r="F405" s="66">
        <v>60</v>
      </c>
      <c r="G405" s="61">
        <f t="shared" si="49"/>
        <v>9.6</v>
      </c>
      <c r="H405" s="61">
        <f t="shared" si="52"/>
        <v>0</v>
      </c>
      <c r="I405" s="62">
        <f t="shared" si="33"/>
        <v>0</v>
      </c>
      <c r="J405" s="63">
        <f t="shared" si="51"/>
        <v>0</v>
      </c>
      <c r="K405" s="46"/>
    </row>
    <row r="406" spans="1:11" ht="28.5" x14ac:dyDescent="0.45">
      <c r="A406" s="106">
        <v>0</v>
      </c>
      <c r="B406" s="57">
        <v>40171</v>
      </c>
      <c r="C406" s="64" t="s">
        <v>137</v>
      </c>
      <c r="D406" s="59" t="s">
        <v>2</v>
      </c>
      <c r="E406" s="59">
        <v>0</v>
      </c>
      <c r="F406" s="66">
        <v>70</v>
      </c>
      <c r="G406" s="61">
        <f t="shared" si="49"/>
        <v>11.200000000000001</v>
      </c>
      <c r="H406" s="61">
        <f t="shared" si="52"/>
        <v>0</v>
      </c>
      <c r="I406" s="62">
        <f t="shared" si="33"/>
        <v>0</v>
      </c>
      <c r="J406" s="63">
        <f t="shared" si="51"/>
        <v>0</v>
      </c>
      <c r="K406" s="46"/>
    </row>
    <row r="407" spans="1:11" ht="28.5" x14ac:dyDescent="0.45">
      <c r="A407" s="106">
        <v>0</v>
      </c>
      <c r="B407" s="57">
        <v>40171</v>
      </c>
      <c r="C407" s="64" t="s">
        <v>136</v>
      </c>
      <c r="D407" s="59" t="s">
        <v>2</v>
      </c>
      <c r="E407" s="59">
        <v>0</v>
      </c>
      <c r="F407" s="66">
        <v>80</v>
      </c>
      <c r="G407" s="61">
        <f t="shared" si="49"/>
        <v>12.8</v>
      </c>
      <c r="H407" s="61">
        <f t="shared" si="52"/>
        <v>0</v>
      </c>
      <c r="I407" s="62">
        <f t="shared" si="33"/>
        <v>0</v>
      </c>
      <c r="J407" s="63">
        <f t="shared" si="51"/>
        <v>0</v>
      </c>
      <c r="K407" s="46"/>
    </row>
    <row r="408" spans="1:11" ht="28.5" x14ac:dyDescent="0.45">
      <c r="A408" s="106">
        <v>0</v>
      </c>
      <c r="B408" s="57">
        <v>39793</v>
      </c>
      <c r="C408" s="64" t="s">
        <v>520</v>
      </c>
      <c r="D408" s="59" t="s">
        <v>2</v>
      </c>
      <c r="E408" s="59">
        <v>0</v>
      </c>
      <c r="F408" s="66">
        <v>125</v>
      </c>
      <c r="G408" s="61">
        <f t="shared" si="49"/>
        <v>20</v>
      </c>
      <c r="H408" s="61">
        <f t="shared" si="52"/>
        <v>0</v>
      </c>
      <c r="I408" s="62">
        <f t="shared" si="33"/>
        <v>0</v>
      </c>
      <c r="J408" s="63">
        <f t="shared" si="51"/>
        <v>0</v>
      </c>
      <c r="K408" s="46"/>
    </row>
    <row r="409" spans="1:11" ht="28.5" x14ac:dyDescent="0.45">
      <c r="A409" s="106">
        <v>0</v>
      </c>
      <c r="B409" s="57">
        <v>40324</v>
      </c>
      <c r="C409" s="64" t="s">
        <v>160</v>
      </c>
      <c r="D409" s="59" t="s">
        <v>2</v>
      </c>
      <c r="E409" s="59">
        <v>0</v>
      </c>
      <c r="F409" s="66">
        <v>120</v>
      </c>
      <c r="G409" s="61">
        <f t="shared" si="49"/>
        <v>19.2</v>
      </c>
      <c r="H409" s="61">
        <f t="shared" si="52"/>
        <v>0</v>
      </c>
      <c r="I409" s="62">
        <f t="shared" si="33"/>
        <v>0</v>
      </c>
      <c r="J409" s="63">
        <f t="shared" si="51"/>
        <v>0</v>
      </c>
      <c r="K409" s="46"/>
    </row>
    <row r="410" spans="1:11" ht="28.5" x14ac:dyDescent="0.45">
      <c r="A410" s="106">
        <v>0</v>
      </c>
      <c r="B410" s="57">
        <v>44420</v>
      </c>
      <c r="C410" s="58" t="s">
        <v>183</v>
      </c>
      <c r="D410" s="59" t="s">
        <v>330</v>
      </c>
      <c r="E410" s="59">
        <v>262</v>
      </c>
      <c r="F410" s="61">
        <v>70</v>
      </c>
      <c r="G410" s="61">
        <f>0.18*F410</f>
        <v>12.6</v>
      </c>
      <c r="H410" s="61">
        <f>E410*F410*0.18</f>
        <v>3301.2</v>
      </c>
      <c r="I410" s="62">
        <f t="shared" si="33"/>
        <v>18340</v>
      </c>
      <c r="J410" s="63">
        <f t="shared" si="51"/>
        <v>21641.200000000001</v>
      </c>
      <c r="K410" s="46"/>
    </row>
    <row r="411" spans="1:11" s="36" customFormat="1" ht="28.5" x14ac:dyDescent="0.45">
      <c r="A411" s="106">
        <v>345</v>
      </c>
      <c r="B411" s="57">
        <v>45092</v>
      </c>
      <c r="C411" s="58" t="s">
        <v>183</v>
      </c>
      <c r="D411" s="59" t="s">
        <v>330</v>
      </c>
      <c r="E411" s="59">
        <v>64</v>
      </c>
      <c r="F411" s="61">
        <v>78</v>
      </c>
      <c r="G411" s="61">
        <f>0.18*F411</f>
        <v>14.04</v>
      </c>
      <c r="H411" s="61">
        <f>E411*F411*0.18</f>
        <v>898.56</v>
      </c>
      <c r="I411" s="62">
        <f t="shared" si="33"/>
        <v>4992</v>
      </c>
      <c r="J411" s="63">
        <f t="shared" si="51"/>
        <v>5890.5599999999995</v>
      </c>
      <c r="K411" s="46"/>
    </row>
    <row r="412" spans="1:11" ht="28.5" x14ac:dyDescent="0.45">
      <c r="A412" s="106">
        <v>100</v>
      </c>
      <c r="B412" s="57">
        <v>44195</v>
      </c>
      <c r="C412" s="58" t="s">
        <v>15</v>
      </c>
      <c r="D412" s="59" t="s">
        <v>2</v>
      </c>
      <c r="E412" s="59">
        <v>0</v>
      </c>
      <c r="F412" s="61">
        <v>975</v>
      </c>
      <c r="G412" s="61">
        <f t="shared" si="49"/>
        <v>156</v>
      </c>
      <c r="H412" s="61">
        <f>E412*F412*0.18</f>
        <v>0</v>
      </c>
      <c r="I412" s="62">
        <f t="shared" si="33"/>
        <v>0</v>
      </c>
      <c r="J412" s="63">
        <f t="shared" si="51"/>
        <v>0</v>
      </c>
      <c r="K412" s="46"/>
    </row>
    <row r="413" spans="1:11" ht="28.5" x14ac:dyDescent="0.45">
      <c r="A413" s="106">
        <v>0</v>
      </c>
      <c r="B413" s="57">
        <v>44155</v>
      </c>
      <c r="C413" s="58" t="s">
        <v>356</v>
      </c>
      <c r="D413" s="59" t="s">
        <v>104</v>
      </c>
      <c r="E413" s="59">
        <v>0</v>
      </c>
      <c r="F413" s="61">
        <v>1768</v>
      </c>
      <c r="G413" s="61">
        <f t="shared" si="49"/>
        <v>282.88</v>
      </c>
      <c r="H413" s="61">
        <f>E413*F413*0.18</f>
        <v>0</v>
      </c>
      <c r="I413" s="62">
        <f t="shared" si="33"/>
        <v>0</v>
      </c>
      <c r="J413" s="63">
        <f t="shared" si="51"/>
        <v>0</v>
      </c>
      <c r="K413" s="46"/>
    </row>
    <row r="414" spans="1:11" s="36" customFormat="1" ht="28.5" x14ac:dyDescent="0.45">
      <c r="A414" s="106">
        <v>8</v>
      </c>
      <c r="B414" s="57">
        <v>45415</v>
      </c>
      <c r="C414" s="58" t="s">
        <v>851</v>
      </c>
      <c r="D414" s="59" t="s">
        <v>0</v>
      </c>
      <c r="E414" s="59">
        <v>0</v>
      </c>
      <c r="F414" s="61">
        <v>800</v>
      </c>
      <c r="G414" s="61">
        <f t="shared" si="49"/>
        <v>128</v>
      </c>
      <c r="H414" s="61">
        <f>E414*F414*0.18</f>
        <v>0</v>
      </c>
      <c r="I414" s="62">
        <f t="shared" si="33"/>
        <v>0</v>
      </c>
      <c r="J414" s="63">
        <f t="shared" si="51"/>
        <v>0</v>
      </c>
      <c r="K414" s="46"/>
    </row>
    <row r="415" spans="1:11" ht="25.5" customHeight="1" x14ac:dyDescent="0.45">
      <c r="A415" s="106">
        <v>0</v>
      </c>
      <c r="B415" s="57">
        <v>44435</v>
      </c>
      <c r="C415" s="58" t="s">
        <v>355</v>
      </c>
      <c r="D415" s="59" t="s">
        <v>104</v>
      </c>
      <c r="E415" s="59">
        <v>0</v>
      </c>
      <c r="F415" s="61">
        <v>123.9</v>
      </c>
      <c r="G415" s="61">
        <f t="shared" si="49"/>
        <v>19.824000000000002</v>
      </c>
      <c r="H415" s="61">
        <f>E415*F415*0.16</f>
        <v>0</v>
      </c>
      <c r="I415" s="62">
        <f t="shared" ref="I415:I601" si="53">E415*F415</f>
        <v>0</v>
      </c>
      <c r="J415" s="63">
        <f t="shared" si="51"/>
        <v>0</v>
      </c>
      <c r="K415" s="46"/>
    </row>
    <row r="416" spans="1:11" s="36" customFormat="1" ht="25.5" customHeight="1" x14ac:dyDescent="0.45">
      <c r="A416" s="106">
        <v>0</v>
      </c>
      <c r="B416" s="57">
        <v>45107</v>
      </c>
      <c r="C416" s="58" t="s">
        <v>355</v>
      </c>
      <c r="D416" s="59" t="s">
        <v>104</v>
      </c>
      <c r="E416" s="59">
        <v>37</v>
      </c>
      <c r="F416" s="61">
        <v>88.9</v>
      </c>
      <c r="G416" s="61">
        <f t="shared" si="49"/>
        <v>14.224000000000002</v>
      </c>
      <c r="H416" s="61">
        <f>E416*F416*0.18</f>
        <v>592.07399999999996</v>
      </c>
      <c r="I416" s="62">
        <f t="shared" si="53"/>
        <v>3289.3</v>
      </c>
      <c r="J416" s="63">
        <f t="shared" si="51"/>
        <v>3881.3740000000003</v>
      </c>
      <c r="K416" s="46"/>
    </row>
    <row r="417" spans="1:11" s="36" customFormat="1" ht="25.5" customHeight="1" x14ac:dyDescent="0.45">
      <c r="A417" s="106">
        <v>35</v>
      </c>
      <c r="B417" s="57">
        <v>45211</v>
      </c>
      <c r="C417" s="58" t="s">
        <v>355</v>
      </c>
      <c r="D417" s="59" t="s">
        <v>104</v>
      </c>
      <c r="E417" s="59">
        <v>4</v>
      </c>
      <c r="F417" s="61">
        <v>84.95</v>
      </c>
      <c r="G417" s="61">
        <f t="shared" si="49"/>
        <v>13.592000000000001</v>
      </c>
      <c r="H417" s="61">
        <f>E417*F417*0.18</f>
        <v>61.164000000000001</v>
      </c>
      <c r="I417" s="62">
        <f t="shared" si="53"/>
        <v>339.8</v>
      </c>
      <c r="J417" s="63">
        <f t="shared" si="51"/>
        <v>400.964</v>
      </c>
      <c r="K417" s="46"/>
    </row>
    <row r="418" spans="1:11" s="36" customFormat="1" ht="25.5" customHeight="1" x14ac:dyDescent="0.45">
      <c r="A418" s="106">
        <v>81</v>
      </c>
      <c r="B418" s="57">
        <v>45408</v>
      </c>
      <c r="C418" s="58" t="s">
        <v>834</v>
      </c>
      <c r="D418" s="59" t="s">
        <v>104</v>
      </c>
      <c r="E418" s="59">
        <v>81</v>
      </c>
      <c r="F418" s="61">
        <v>80</v>
      </c>
      <c r="G418" s="61">
        <f t="shared" si="49"/>
        <v>12.8</v>
      </c>
      <c r="H418" s="61">
        <f>E418*F418*0.18</f>
        <v>1166.3999999999999</v>
      </c>
      <c r="I418" s="62">
        <f t="shared" si="53"/>
        <v>6480</v>
      </c>
      <c r="J418" s="63">
        <f t="shared" si="51"/>
        <v>7646.4</v>
      </c>
      <c r="K418" s="46"/>
    </row>
    <row r="419" spans="1:11" ht="21.75" customHeight="1" x14ac:dyDescent="0.45">
      <c r="A419" s="106">
        <v>0</v>
      </c>
      <c r="B419" s="57" t="s">
        <v>394</v>
      </c>
      <c r="C419" s="58" t="s">
        <v>216</v>
      </c>
      <c r="D419" s="59" t="s">
        <v>104</v>
      </c>
      <c r="E419" s="59">
        <v>97</v>
      </c>
      <c r="F419" s="61">
        <v>112.1</v>
      </c>
      <c r="G419" s="61">
        <f t="shared" si="49"/>
        <v>17.936</v>
      </c>
      <c r="H419" s="61">
        <f>E419*F419*0.16</f>
        <v>1739.7919999999999</v>
      </c>
      <c r="I419" s="62">
        <f t="shared" si="53"/>
        <v>10873.699999999999</v>
      </c>
      <c r="J419" s="63">
        <f t="shared" si="51"/>
        <v>12613.491999999998</v>
      </c>
      <c r="K419" s="46"/>
    </row>
    <row r="420" spans="1:11" s="36" customFormat="1" ht="21.75" customHeight="1" x14ac:dyDescent="0.45">
      <c r="A420" s="106">
        <v>0</v>
      </c>
      <c r="B420" s="57">
        <v>45107</v>
      </c>
      <c r="C420" s="58" t="s">
        <v>216</v>
      </c>
      <c r="D420" s="59" t="s">
        <v>104</v>
      </c>
      <c r="E420" s="59">
        <v>0</v>
      </c>
      <c r="F420" s="61">
        <v>88.24</v>
      </c>
      <c r="G420" s="61">
        <f t="shared" si="49"/>
        <v>14.118399999999999</v>
      </c>
      <c r="H420" s="61">
        <f t="shared" ref="H420:H427" si="54">E420*F420*0.18</f>
        <v>0</v>
      </c>
      <c r="I420" s="62">
        <f t="shared" si="53"/>
        <v>0</v>
      </c>
      <c r="J420" s="63">
        <f t="shared" ref="J420:J444" si="55">H420+I420</f>
        <v>0</v>
      </c>
      <c r="K420" s="46"/>
    </row>
    <row r="421" spans="1:11" s="36" customFormat="1" ht="21.75" customHeight="1" x14ac:dyDescent="0.45">
      <c r="A421" s="106">
        <v>50</v>
      </c>
      <c r="B421" s="57">
        <v>45408</v>
      </c>
      <c r="C421" s="58" t="s">
        <v>216</v>
      </c>
      <c r="D421" s="59" t="s">
        <v>104</v>
      </c>
      <c r="E421" s="59">
        <v>48</v>
      </c>
      <c r="F421" s="61">
        <v>80</v>
      </c>
      <c r="G421" s="61">
        <f t="shared" si="49"/>
        <v>12.8</v>
      </c>
      <c r="H421" s="61">
        <f t="shared" si="54"/>
        <v>691.19999999999993</v>
      </c>
      <c r="I421" s="62">
        <f t="shared" si="53"/>
        <v>3840</v>
      </c>
      <c r="J421" s="63">
        <f t="shared" si="55"/>
        <v>4531.2</v>
      </c>
      <c r="K421" s="46"/>
    </row>
    <row r="422" spans="1:11" s="36" customFormat="1" ht="21.75" customHeight="1" x14ac:dyDescent="0.45">
      <c r="A422" s="106">
        <v>0</v>
      </c>
      <c r="B422" s="57">
        <v>44917</v>
      </c>
      <c r="C422" s="58" t="s">
        <v>216</v>
      </c>
      <c r="D422" s="59" t="s">
        <v>104</v>
      </c>
      <c r="E422" s="59">
        <v>0</v>
      </c>
      <c r="F422" s="61">
        <v>89.9</v>
      </c>
      <c r="G422" s="61">
        <f t="shared" ref="G422:G427" si="56">0.18*F422</f>
        <v>16.182000000000002</v>
      </c>
      <c r="H422" s="61">
        <f t="shared" si="54"/>
        <v>0</v>
      </c>
      <c r="I422" s="62">
        <f t="shared" si="53"/>
        <v>0</v>
      </c>
      <c r="J422" s="63">
        <f t="shared" si="55"/>
        <v>0</v>
      </c>
      <c r="K422" s="46"/>
    </row>
    <row r="423" spans="1:11" s="36" customFormat="1" ht="21.75" customHeight="1" x14ac:dyDescent="0.45">
      <c r="A423" s="106">
        <v>0</v>
      </c>
      <c r="B423" s="57">
        <v>45211</v>
      </c>
      <c r="C423" s="58" t="s">
        <v>216</v>
      </c>
      <c r="D423" s="59" t="s">
        <v>104</v>
      </c>
      <c r="E423" s="59">
        <v>0</v>
      </c>
      <c r="F423" s="61">
        <v>84.95</v>
      </c>
      <c r="G423" s="61">
        <f t="shared" si="56"/>
        <v>15.291</v>
      </c>
      <c r="H423" s="61">
        <f t="shared" si="54"/>
        <v>0</v>
      </c>
      <c r="I423" s="62">
        <f t="shared" si="53"/>
        <v>0</v>
      </c>
      <c r="J423" s="63">
        <f t="shared" si="55"/>
        <v>0</v>
      </c>
      <c r="K423" s="46"/>
    </row>
    <row r="424" spans="1:11" s="36" customFormat="1" ht="21.75" customHeight="1" x14ac:dyDescent="0.45">
      <c r="A424" s="106">
        <v>1</v>
      </c>
      <c r="B424" s="57">
        <v>45201</v>
      </c>
      <c r="C424" s="58" t="s">
        <v>738</v>
      </c>
      <c r="D424" s="59" t="s">
        <v>82</v>
      </c>
      <c r="E424" s="59">
        <v>0</v>
      </c>
      <c r="F424" s="61">
        <v>274.8</v>
      </c>
      <c r="G424" s="61">
        <f t="shared" si="56"/>
        <v>49.463999999999999</v>
      </c>
      <c r="H424" s="61">
        <f t="shared" si="54"/>
        <v>0</v>
      </c>
      <c r="I424" s="62">
        <f t="shared" si="53"/>
        <v>0</v>
      </c>
      <c r="J424" s="63">
        <f t="shared" si="55"/>
        <v>0</v>
      </c>
      <c r="K424" s="46"/>
    </row>
    <row r="425" spans="1:11" s="36" customFormat="1" ht="21.75" customHeight="1" x14ac:dyDescent="0.45">
      <c r="A425" s="106">
        <v>1</v>
      </c>
      <c r="B425" s="57">
        <v>45222</v>
      </c>
      <c r="C425" s="58" t="s">
        <v>755</v>
      </c>
      <c r="D425" s="59" t="s">
        <v>82</v>
      </c>
      <c r="E425" s="59">
        <v>0</v>
      </c>
      <c r="F425" s="61">
        <v>3499</v>
      </c>
      <c r="G425" s="61">
        <f t="shared" si="56"/>
        <v>629.81999999999994</v>
      </c>
      <c r="H425" s="61">
        <f t="shared" si="54"/>
        <v>0</v>
      </c>
      <c r="I425" s="62">
        <f t="shared" si="53"/>
        <v>0</v>
      </c>
      <c r="J425" s="63">
        <f t="shared" si="55"/>
        <v>0</v>
      </c>
      <c r="K425" s="46"/>
    </row>
    <row r="426" spans="1:11" s="36" customFormat="1" ht="21.75" customHeight="1" x14ac:dyDescent="0.45">
      <c r="A426" s="106">
        <v>1</v>
      </c>
      <c r="B426" s="57">
        <v>45222</v>
      </c>
      <c r="C426" s="58" t="s">
        <v>756</v>
      </c>
      <c r="D426" s="59" t="s">
        <v>82</v>
      </c>
      <c r="E426" s="59">
        <v>0</v>
      </c>
      <c r="F426" s="61">
        <v>2300</v>
      </c>
      <c r="G426" s="61">
        <f t="shared" si="56"/>
        <v>414</v>
      </c>
      <c r="H426" s="61">
        <f t="shared" si="54"/>
        <v>0</v>
      </c>
      <c r="I426" s="62">
        <f t="shared" si="53"/>
        <v>0</v>
      </c>
      <c r="J426" s="63">
        <f t="shared" si="55"/>
        <v>0</v>
      </c>
      <c r="K426" s="46"/>
    </row>
    <row r="427" spans="1:11" s="36" customFormat="1" ht="21.75" customHeight="1" x14ac:dyDescent="0.45">
      <c r="A427" s="106">
        <v>8</v>
      </c>
      <c r="B427" s="57">
        <v>45453</v>
      </c>
      <c r="C427" s="58" t="s">
        <v>972</v>
      </c>
      <c r="D427" s="59" t="s">
        <v>82</v>
      </c>
      <c r="E427" s="59">
        <v>7</v>
      </c>
      <c r="F427" s="61">
        <v>500</v>
      </c>
      <c r="G427" s="61">
        <f t="shared" si="56"/>
        <v>90</v>
      </c>
      <c r="H427" s="61">
        <f t="shared" si="54"/>
        <v>630</v>
      </c>
      <c r="I427" s="62">
        <f t="shared" si="53"/>
        <v>3500</v>
      </c>
      <c r="J427" s="63">
        <f t="shared" si="55"/>
        <v>4130</v>
      </c>
      <c r="K427" s="46"/>
    </row>
    <row r="428" spans="1:11" ht="28.5" x14ac:dyDescent="0.45">
      <c r="A428" s="106">
        <v>15</v>
      </c>
      <c r="B428" s="57">
        <v>41912</v>
      </c>
      <c r="C428" s="64" t="s">
        <v>469</v>
      </c>
      <c r="D428" s="59" t="s">
        <v>147</v>
      </c>
      <c r="E428" s="59">
        <v>4</v>
      </c>
      <c r="F428" s="66"/>
      <c r="G428" s="61"/>
      <c r="H428" s="61">
        <f>E428*F428*0.16</f>
        <v>0</v>
      </c>
      <c r="I428" s="62"/>
      <c r="J428" s="63">
        <f t="shared" si="55"/>
        <v>0</v>
      </c>
      <c r="K428" s="46"/>
    </row>
    <row r="429" spans="1:11" s="36" customFormat="1" ht="28.5" x14ac:dyDescent="0.45">
      <c r="A429" s="106">
        <v>0</v>
      </c>
      <c r="B429" s="57">
        <v>41912</v>
      </c>
      <c r="C429" s="64" t="s">
        <v>470</v>
      </c>
      <c r="D429" s="59" t="s">
        <v>2</v>
      </c>
      <c r="E429" s="59">
        <v>56</v>
      </c>
      <c r="F429" s="66">
        <v>0</v>
      </c>
      <c r="G429" s="61">
        <f t="shared" si="49"/>
        <v>0</v>
      </c>
      <c r="H429" s="61">
        <f>E429*F429*0.16</f>
        <v>0</v>
      </c>
      <c r="I429" s="62">
        <f t="shared" si="53"/>
        <v>0</v>
      </c>
      <c r="J429" s="63">
        <f t="shared" si="55"/>
        <v>0</v>
      </c>
      <c r="K429" s="46"/>
    </row>
    <row r="430" spans="1:11" s="36" customFormat="1" ht="28.5" x14ac:dyDescent="0.45">
      <c r="A430" s="106">
        <v>3</v>
      </c>
      <c r="B430" s="57">
        <v>45428</v>
      </c>
      <c r="C430" s="64" t="s">
        <v>886</v>
      </c>
      <c r="D430" s="59" t="s">
        <v>0</v>
      </c>
      <c r="E430" s="59">
        <v>0</v>
      </c>
      <c r="F430" s="66">
        <v>11374</v>
      </c>
      <c r="G430" s="61">
        <f t="shared" si="49"/>
        <v>1819.8400000000001</v>
      </c>
      <c r="H430" s="61">
        <f>E430*F430*0.18</f>
        <v>0</v>
      </c>
      <c r="I430" s="62">
        <f t="shared" si="53"/>
        <v>0</v>
      </c>
      <c r="J430" s="63">
        <f t="shared" si="55"/>
        <v>0</v>
      </c>
      <c r="K430" s="46"/>
    </row>
    <row r="431" spans="1:11" s="36" customFormat="1" ht="28.5" x14ac:dyDescent="0.45">
      <c r="A431" s="106">
        <v>1</v>
      </c>
      <c r="B431" s="57">
        <v>45428</v>
      </c>
      <c r="C431" s="64" t="s">
        <v>887</v>
      </c>
      <c r="D431" s="59" t="s">
        <v>0</v>
      </c>
      <c r="E431" s="59">
        <v>0</v>
      </c>
      <c r="F431" s="66">
        <v>23793</v>
      </c>
      <c r="G431" s="61">
        <f t="shared" si="49"/>
        <v>3806.88</v>
      </c>
      <c r="H431" s="61">
        <f>E431*F431*0.18</f>
        <v>0</v>
      </c>
      <c r="I431" s="62">
        <f t="shared" si="53"/>
        <v>0</v>
      </c>
      <c r="J431" s="63">
        <f t="shared" si="55"/>
        <v>0</v>
      </c>
      <c r="K431" s="46"/>
    </row>
    <row r="432" spans="1:11" ht="28.5" x14ac:dyDescent="0.45">
      <c r="A432" s="106">
        <v>0</v>
      </c>
      <c r="B432" s="57">
        <v>44445</v>
      </c>
      <c r="C432" s="64" t="s">
        <v>395</v>
      </c>
      <c r="D432" s="59" t="s">
        <v>396</v>
      </c>
      <c r="E432" s="59">
        <v>0</v>
      </c>
      <c r="F432" s="66">
        <v>69</v>
      </c>
      <c r="G432" s="61">
        <f t="shared" si="49"/>
        <v>11.040000000000001</v>
      </c>
      <c r="H432" s="61">
        <f>E432*F432*0.16</f>
        <v>0</v>
      </c>
      <c r="I432" s="62">
        <f t="shared" si="53"/>
        <v>0</v>
      </c>
      <c r="J432" s="63">
        <f t="shared" si="55"/>
        <v>0</v>
      </c>
      <c r="K432" s="46"/>
    </row>
    <row r="433" spans="1:11" s="36" customFormat="1" ht="28.5" x14ac:dyDescent="0.45">
      <c r="A433" s="106">
        <v>20</v>
      </c>
      <c r="B433" s="57">
        <v>45429</v>
      </c>
      <c r="C433" s="64" t="s">
        <v>896</v>
      </c>
      <c r="D433" s="59" t="s">
        <v>0</v>
      </c>
      <c r="E433" s="59">
        <v>16</v>
      </c>
      <c r="F433" s="66">
        <v>95.04</v>
      </c>
      <c r="G433" s="61">
        <f t="shared" si="49"/>
        <v>15.206400000000002</v>
      </c>
      <c r="H433" s="61">
        <f>E433*F433*0.168</f>
        <v>255.46752000000004</v>
      </c>
      <c r="I433" s="62">
        <f t="shared" si="53"/>
        <v>1520.64</v>
      </c>
      <c r="J433" s="63">
        <f t="shared" si="55"/>
        <v>1776.10752</v>
      </c>
      <c r="K433" s="46"/>
    </row>
    <row r="434" spans="1:11" s="36" customFormat="1" ht="28.5" x14ac:dyDescent="0.45">
      <c r="A434" s="106">
        <v>0</v>
      </c>
      <c r="B434" s="57">
        <v>45092</v>
      </c>
      <c r="C434" s="64" t="s">
        <v>691</v>
      </c>
      <c r="D434" s="59" t="s">
        <v>0</v>
      </c>
      <c r="E434" s="59">
        <v>0</v>
      </c>
      <c r="F434" s="66">
        <v>120</v>
      </c>
      <c r="G434" s="61">
        <f t="shared" si="49"/>
        <v>19.2</v>
      </c>
      <c r="H434" s="61">
        <f>E434*F434*0.18</f>
        <v>0</v>
      </c>
      <c r="I434" s="62">
        <f t="shared" si="53"/>
        <v>0</v>
      </c>
      <c r="J434" s="63">
        <f t="shared" si="55"/>
        <v>0</v>
      </c>
      <c r="K434" s="46"/>
    </row>
    <row r="435" spans="1:11" s="36" customFormat="1" ht="28.5" x14ac:dyDescent="0.45">
      <c r="A435" s="106">
        <v>0</v>
      </c>
      <c r="B435" s="57">
        <v>44445</v>
      </c>
      <c r="C435" s="64" t="s">
        <v>472</v>
      </c>
      <c r="D435" s="59" t="s">
        <v>2</v>
      </c>
      <c r="E435" s="59">
        <v>1</v>
      </c>
      <c r="F435" s="66">
        <v>53</v>
      </c>
      <c r="G435" s="61">
        <f t="shared" si="49"/>
        <v>8.48</v>
      </c>
      <c r="H435" s="61">
        <f t="shared" ref="H435:H440" si="57">E435*F435*0.16</f>
        <v>8.48</v>
      </c>
      <c r="I435" s="62">
        <f t="shared" si="53"/>
        <v>53</v>
      </c>
      <c r="J435" s="63">
        <f t="shared" si="55"/>
        <v>61.480000000000004</v>
      </c>
      <c r="K435" s="46"/>
    </row>
    <row r="436" spans="1:11" s="36" customFormat="1" ht="28.5" x14ac:dyDescent="0.45">
      <c r="A436" s="106">
        <v>15</v>
      </c>
      <c r="B436" s="57">
        <v>44445</v>
      </c>
      <c r="C436" s="64" t="s">
        <v>471</v>
      </c>
      <c r="D436" s="59" t="s">
        <v>2</v>
      </c>
      <c r="E436" s="59">
        <v>13</v>
      </c>
      <c r="F436" s="66">
        <v>0</v>
      </c>
      <c r="G436" s="61">
        <f t="shared" si="49"/>
        <v>0</v>
      </c>
      <c r="H436" s="61">
        <f t="shared" si="57"/>
        <v>0</v>
      </c>
      <c r="I436" s="62">
        <f t="shared" si="53"/>
        <v>0</v>
      </c>
      <c r="J436" s="63">
        <f t="shared" si="55"/>
        <v>0</v>
      </c>
      <c r="K436" s="46"/>
    </row>
    <row r="437" spans="1:11" ht="28.5" x14ac:dyDescent="0.45">
      <c r="A437" s="106">
        <v>0</v>
      </c>
      <c r="B437" s="57">
        <v>42914</v>
      </c>
      <c r="C437" s="64" t="s">
        <v>16</v>
      </c>
      <c r="D437" s="59" t="s">
        <v>2</v>
      </c>
      <c r="E437" s="59">
        <v>4</v>
      </c>
      <c r="F437" s="66">
        <v>267.75</v>
      </c>
      <c r="G437" s="61">
        <f t="shared" si="49"/>
        <v>42.84</v>
      </c>
      <c r="H437" s="61">
        <f t="shared" si="57"/>
        <v>171.36</v>
      </c>
      <c r="I437" s="62">
        <f t="shared" si="53"/>
        <v>1071</v>
      </c>
      <c r="J437" s="63">
        <f t="shared" si="55"/>
        <v>1242.3600000000001</v>
      </c>
      <c r="K437" s="46"/>
    </row>
    <row r="438" spans="1:11" ht="28.5" x14ac:dyDescent="0.45">
      <c r="A438" s="106">
        <v>0</v>
      </c>
      <c r="B438" s="57">
        <v>44188</v>
      </c>
      <c r="C438" s="64" t="s">
        <v>669</v>
      </c>
      <c r="D438" s="59" t="s">
        <v>2</v>
      </c>
      <c r="E438" s="59">
        <v>0</v>
      </c>
      <c r="F438" s="66">
        <v>33</v>
      </c>
      <c r="G438" s="61">
        <f t="shared" si="49"/>
        <v>5.28</v>
      </c>
      <c r="H438" s="61">
        <f t="shared" si="57"/>
        <v>0</v>
      </c>
      <c r="I438" s="62">
        <f t="shared" si="53"/>
        <v>0</v>
      </c>
      <c r="J438" s="63">
        <f t="shared" si="55"/>
        <v>0</v>
      </c>
      <c r="K438" s="46"/>
    </row>
    <row r="439" spans="1:11" s="36" customFormat="1" ht="28.5" x14ac:dyDescent="0.45">
      <c r="A439" s="106">
        <v>0</v>
      </c>
      <c r="B439" s="57">
        <v>44188</v>
      </c>
      <c r="C439" s="64" t="s">
        <v>473</v>
      </c>
      <c r="D439" s="59" t="s">
        <v>2</v>
      </c>
      <c r="E439" s="59">
        <v>0</v>
      </c>
      <c r="F439" s="66">
        <v>0</v>
      </c>
      <c r="G439" s="61">
        <f t="shared" si="49"/>
        <v>0</v>
      </c>
      <c r="H439" s="61">
        <f t="shared" si="57"/>
        <v>0</v>
      </c>
      <c r="I439" s="62">
        <f t="shared" si="53"/>
        <v>0</v>
      </c>
      <c r="J439" s="63">
        <f t="shared" si="55"/>
        <v>0</v>
      </c>
      <c r="K439" s="46"/>
    </row>
    <row r="440" spans="1:11" ht="28.5" x14ac:dyDescent="0.45">
      <c r="A440" s="106">
        <v>0</v>
      </c>
      <c r="B440" s="57">
        <v>42461</v>
      </c>
      <c r="C440" s="64" t="s">
        <v>670</v>
      </c>
      <c r="D440" s="59" t="s">
        <v>2</v>
      </c>
      <c r="E440" s="59">
        <v>13</v>
      </c>
      <c r="F440" s="66">
        <v>53</v>
      </c>
      <c r="G440" s="61">
        <f t="shared" ref="G440:G474" si="58">0.16*F440</f>
        <v>8.48</v>
      </c>
      <c r="H440" s="61">
        <f t="shared" si="57"/>
        <v>110.24000000000001</v>
      </c>
      <c r="I440" s="62">
        <f t="shared" si="53"/>
        <v>689</v>
      </c>
      <c r="J440" s="63">
        <f t="shared" si="55"/>
        <v>799.24</v>
      </c>
      <c r="K440" s="46"/>
    </row>
    <row r="441" spans="1:11" s="36" customFormat="1" ht="28.5" x14ac:dyDescent="0.45">
      <c r="A441" s="106">
        <v>7</v>
      </c>
      <c r="B441" s="57">
        <v>45271</v>
      </c>
      <c r="C441" s="64" t="s">
        <v>796</v>
      </c>
      <c r="D441" s="59" t="s">
        <v>0</v>
      </c>
      <c r="E441" s="59">
        <v>0</v>
      </c>
      <c r="F441" s="66">
        <v>46610.17</v>
      </c>
      <c r="G441" s="61">
        <f t="shared" si="58"/>
        <v>7457.6271999999999</v>
      </c>
      <c r="H441" s="61">
        <f>E441*F441*0.18</f>
        <v>0</v>
      </c>
      <c r="I441" s="62">
        <f t="shared" si="53"/>
        <v>0</v>
      </c>
      <c r="J441" s="63">
        <f t="shared" si="55"/>
        <v>0</v>
      </c>
      <c r="K441" s="46"/>
    </row>
    <row r="442" spans="1:11" ht="28.5" x14ac:dyDescent="0.45">
      <c r="A442" s="106">
        <v>0</v>
      </c>
      <c r="B442" s="57">
        <v>43810</v>
      </c>
      <c r="C442" s="64" t="s">
        <v>17</v>
      </c>
      <c r="D442" s="59" t="s">
        <v>0</v>
      </c>
      <c r="E442" s="59">
        <v>0</v>
      </c>
      <c r="F442" s="66">
        <v>5.33</v>
      </c>
      <c r="G442" s="61">
        <f t="shared" si="58"/>
        <v>0.8528</v>
      </c>
      <c r="H442" s="61">
        <f>E442*F442*0.16</f>
        <v>0</v>
      </c>
      <c r="I442" s="62">
        <f t="shared" si="53"/>
        <v>0</v>
      </c>
      <c r="J442" s="63">
        <f t="shared" si="55"/>
        <v>0</v>
      </c>
      <c r="K442" s="46"/>
    </row>
    <row r="443" spans="1:11" s="36" customFormat="1" ht="28.5" x14ac:dyDescent="0.45">
      <c r="A443" s="106">
        <v>0</v>
      </c>
      <c r="B443" s="57">
        <v>44880</v>
      </c>
      <c r="C443" s="64" t="s">
        <v>17</v>
      </c>
      <c r="D443" s="59" t="s">
        <v>0</v>
      </c>
      <c r="E443" s="59">
        <v>0</v>
      </c>
      <c r="F443" s="66">
        <v>6.95</v>
      </c>
      <c r="G443" s="61">
        <f t="shared" si="58"/>
        <v>1.1120000000000001</v>
      </c>
      <c r="H443" s="61">
        <f>E443*F443*0.16</f>
        <v>0</v>
      </c>
      <c r="I443" s="62">
        <f t="shared" si="53"/>
        <v>0</v>
      </c>
      <c r="J443" s="63">
        <f t="shared" si="55"/>
        <v>0</v>
      </c>
      <c r="K443" s="46"/>
    </row>
    <row r="444" spans="1:11" s="36" customFormat="1" ht="28.5" x14ac:dyDescent="0.45">
      <c r="A444" s="106">
        <v>0</v>
      </c>
      <c r="B444" s="57">
        <v>44914</v>
      </c>
      <c r="C444" s="64" t="s">
        <v>17</v>
      </c>
      <c r="D444" s="59" t="s">
        <v>0</v>
      </c>
      <c r="E444" s="59">
        <v>0</v>
      </c>
      <c r="F444" s="66">
        <v>89.7</v>
      </c>
      <c r="G444" s="61">
        <v>0</v>
      </c>
      <c r="H444" s="61">
        <v>0</v>
      </c>
      <c r="I444" s="62">
        <f t="shared" si="53"/>
        <v>0</v>
      </c>
      <c r="J444" s="63">
        <f t="shared" si="55"/>
        <v>0</v>
      </c>
      <c r="K444" s="46"/>
    </row>
    <row r="445" spans="1:11" s="36" customFormat="1" ht="28.5" x14ac:dyDescent="0.45">
      <c r="A445" s="106">
        <v>40</v>
      </c>
      <c r="B445" s="57">
        <v>45148</v>
      </c>
      <c r="C445" s="64" t="s">
        <v>705</v>
      </c>
      <c r="D445" s="59" t="s">
        <v>441</v>
      </c>
      <c r="E445" s="59">
        <v>0</v>
      </c>
      <c r="F445" s="66">
        <v>90</v>
      </c>
      <c r="G445" s="61"/>
      <c r="H445" s="61"/>
      <c r="I445" s="62"/>
      <c r="J445" s="63"/>
      <c r="K445" s="46"/>
    </row>
    <row r="446" spans="1:11" ht="28.5" x14ac:dyDescent="0.45">
      <c r="A446" s="106">
        <v>3</v>
      </c>
      <c r="B446" s="57">
        <v>43446</v>
      </c>
      <c r="C446" s="64" t="s">
        <v>18</v>
      </c>
      <c r="D446" s="59" t="s">
        <v>0</v>
      </c>
      <c r="E446" s="59">
        <v>0</v>
      </c>
      <c r="F446" s="66">
        <v>4.13</v>
      </c>
      <c r="G446" s="61">
        <f t="shared" si="58"/>
        <v>0.66079999999999994</v>
      </c>
      <c r="H446" s="61">
        <f>E446*F446*0.16</f>
        <v>0</v>
      </c>
      <c r="I446" s="62">
        <v>0</v>
      </c>
      <c r="J446" s="63">
        <f t="shared" ref="J446:J543" si="59">H446+I446</f>
        <v>0</v>
      </c>
      <c r="K446" s="46"/>
    </row>
    <row r="447" spans="1:11" s="36" customFormat="1" ht="28.5" x14ac:dyDescent="0.45">
      <c r="A447" s="106">
        <v>24</v>
      </c>
      <c r="B447" s="57">
        <v>44914</v>
      </c>
      <c r="C447" s="64" t="s">
        <v>18</v>
      </c>
      <c r="D447" s="59" t="s">
        <v>641</v>
      </c>
      <c r="E447" s="59">
        <v>0</v>
      </c>
      <c r="F447" s="66">
        <v>89.7</v>
      </c>
      <c r="G447" s="61">
        <f t="shared" si="58"/>
        <v>14.352</v>
      </c>
      <c r="H447" s="61">
        <v>0</v>
      </c>
      <c r="I447" s="62">
        <f t="shared" si="53"/>
        <v>0</v>
      </c>
      <c r="J447" s="63">
        <f t="shared" si="59"/>
        <v>0</v>
      </c>
      <c r="K447" s="46"/>
    </row>
    <row r="448" spans="1:11" ht="28.5" x14ac:dyDescent="0.45">
      <c r="A448" s="106">
        <v>0</v>
      </c>
      <c r="B448" s="57">
        <v>43259</v>
      </c>
      <c r="C448" s="64" t="s">
        <v>19</v>
      </c>
      <c r="D448" s="59" t="s">
        <v>0</v>
      </c>
      <c r="E448" s="59">
        <v>0</v>
      </c>
      <c r="F448" s="66">
        <v>2.5</v>
      </c>
      <c r="G448" s="61">
        <f t="shared" si="58"/>
        <v>0.4</v>
      </c>
      <c r="H448" s="61">
        <f>E448*F448*0.16</f>
        <v>0</v>
      </c>
      <c r="I448" s="62">
        <f t="shared" si="53"/>
        <v>0</v>
      </c>
      <c r="J448" s="63">
        <f t="shared" si="59"/>
        <v>0</v>
      </c>
      <c r="K448" s="46"/>
    </row>
    <row r="449" spans="1:11" ht="28.5" x14ac:dyDescent="0.45">
      <c r="A449" s="106">
        <v>72</v>
      </c>
      <c r="B449" s="57">
        <v>43179</v>
      </c>
      <c r="C449" s="64" t="s">
        <v>337</v>
      </c>
      <c r="D449" s="59" t="s">
        <v>0</v>
      </c>
      <c r="E449" s="59">
        <v>0</v>
      </c>
      <c r="F449" s="66">
        <v>40</v>
      </c>
      <c r="G449" s="61">
        <f t="shared" si="58"/>
        <v>6.4</v>
      </c>
      <c r="H449" s="61">
        <f>E449*F449*0.16</f>
        <v>0</v>
      </c>
      <c r="I449" s="62">
        <f t="shared" si="53"/>
        <v>0</v>
      </c>
      <c r="J449" s="63">
        <f t="shared" si="59"/>
        <v>0</v>
      </c>
      <c r="K449" s="46"/>
    </row>
    <row r="450" spans="1:11" s="36" customFormat="1" ht="28.5" x14ac:dyDescent="0.45">
      <c r="A450" s="106">
        <v>0</v>
      </c>
      <c r="B450" s="57">
        <v>44880</v>
      </c>
      <c r="C450" s="64" t="s">
        <v>1010</v>
      </c>
      <c r="D450" s="59" t="s">
        <v>0</v>
      </c>
      <c r="E450" s="59">
        <v>0</v>
      </c>
      <c r="F450" s="66">
        <v>0</v>
      </c>
      <c r="G450" s="61">
        <f>0.16*F450</f>
        <v>0</v>
      </c>
      <c r="H450" s="61">
        <f>E450*F450*0.16</f>
        <v>0</v>
      </c>
      <c r="I450" s="62">
        <f>E450*F450</f>
        <v>0</v>
      </c>
      <c r="J450" s="63">
        <f t="shared" si="59"/>
        <v>0</v>
      </c>
      <c r="K450" s="46"/>
    </row>
    <row r="451" spans="1:11" ht="28.5" x14ac:dyDescent="0.45">
      <c r="A451" s="106">
        <v>0</v>
      </c>
      <c r="B451" s="57" t="s">
        <v>323</v>
      </c>
      <c r="C451" s="64" t="s">
        <v>611</v>
      </c>
      <c r="D451" s="59" t="s">
        <v>0</v>
      </c>
      <c r="E451" s="59">
        <v>0</v>
      </c>
      <c r="F451" s="66">
        <v>8.56</v>
      </c>
      <c r="G451" s="61">
        <f t="shared" si="58"/>
        <v>1.3696000000000002</v>
      </c>
      <c r="H451" s="61">
        <f>E451*F451*0.16</f>
        <v>0</v>
      </c>
      <c r="I451" s="62">
        <f t="shared" si="53"/>
        <v>0</v>
      </c>
      <c r="J451" s="63">
        <f t="shared" si="59"/>
        <v>0</v>
      </c>
      <c r="K451" s="46"/>
    </row>
    <row r="452" spans="1:11" s="36" customFormat="1" ht="28.5" x14ac:dyDescent="0.45">
      <c r="A452" s="106">
        <v>25</v>
      </c>
      <c r="B452" s="57">
        <v>45406</v>
      </c>
      <c r="C452" s="64" t="s">
        <v>611</v>
      </c>
      <c r="D452" s="59" t="s">
        <v>2</v>
      </c>
      <c r="E452" s="59">
        <v>18</v>
      </c>
      <c r="F452" s="66">
        <v>62</v>
      </c>
      <c r="G452" s="61">
        <f t="shared" si="58"/>
        <v>9.92</v>
      </c>
      <c r="H452" s="61">
        <f>E452*F452*0.18</f>
        <v>200.88</v>
      </c>
      <c r="I452" s="62">
        <f t="shared" si="53"/>
        <v>1116</v>
      </c>
      <c r="J452" s="63">
        <f t="shared" si="59"/>
        <v>1316.88</v>
      </c>
      <c r="K452" s="46"/>
    </row>
    <row r="453" spans="1:11" s="36" customFormat="1" ht="28.5" x14ac:dyDescent="0.45">
      <c r="A453" s="106">
        <v>24</v>
      </c>
      <c r="B453" s="57">
        <v>45148</v>
      </c>
      <c r="C453" s="64" t="s">
        <v>704</v>
      </c>
      <c r="D453" s="59" t="s">
        <v>441</v>
      </c>
      <c r="E453" s="59">
        <v>0</v>
      </c>
      <c r="F453" s="66">
        <v>0</v>
      </c>
      <c r="G453" s="61"/>
      <c r="H453" s="61"/>
      <c r="I453" s="62"/>
      <c r="J453" s="63">
        <f>H453+I453</f>
        <v>0</v>
      </c>
      <c r="K453" s="46"/>
    </row>
    <row r="454" spans="1:11" ht="28.5" x14ac:dyDescent="0.45">
      <c r="A454" s="106">
        <v>224</v>
      </c>
      <c r="B454" s="57">
        <v>45253</v>
      </c>
      <c r="C454" s="64" t="s">
        <v>922</v>
      </c>
      <c r="D454" s="59" t="s">
        <v>0</v>
      </c>
      <c r="E454" s="59">
        <v>152</v>
      </c>
      <c r="F454" s="66">
        <v>0</v>
      </c>
      <c r="G454" s="61"/>
      <c r="H454" s="61"/>
      <c r="I454" s="62"/>
      <c r="J454" s="63"/>
      <c r="K454" s="46"/>
    </row>
    <row r="455" spans="1:11" ht="28.5" x14ac:dyDescent="0.45">
      <c r="A455" s="106">
        <v>99</v>
      </c>
      <c r="B455" s="57">
        <v>45253</v>
      </c>
      <c r="C455" s="64" t="s">
        <v>811</v>
      </c>
      <c r="D455" s="59" t="s">
        <v>0</v>
      </c>
      <c r="E455" s="59">
        <v>0</v>
      </c>
      <c r="F455" s="66">
        <v>0</v>
      </c>
      <c r="G455" s="61">
        <f t="shared" si="58"/>
        <v>0</v>
      </c>
      <c r="H455" s="61">
        <f>E455*F455*0.16</f>
        <v>0</v>
      </c>
      <c r="I455" s="62">
        <f t="shared" si="53"/>
        <v>0</v>
      </c>
      <c r="J455" s="63">
        <f t="shared" ref="J455:J480" si="60">H455+I455</f>
        <v>0</v>
      </c>
      <c r="K455" s="46"/>
    </row>
    <row r="456" spans="1:11" s="36" customFormat="1" ht="28.5" x14ac:dyDescent="0.45">
      <c r="A456" s="106"/>
      <c r="B456" s="57">
        <v>45432</v>
      </c>
      <c r="C456" s="64" t="s">
        <v>890</v>
      </c>
      <c r="D456" s="59" t="s">
        <v>0</v>
      </c>
      <c r="E456" s="59">
        <v>75</v>
      </c>
      <c r="F456" s="66"/>
      <c r="G456" s="61"/>
      <c r="H456" s="61"/>
      <c r="I456" s="62"/>
      <c r="J456" s="63"/>
      <c r="K456" s="46"/>
    </row>
    <row r="457" spans="1:11" ht="28.5" x14ac:dyDescent="0.45">
      <c r="A457" s="106">
        <v>144</v>
      </c>
      <c r="B457" s="57">
        <v>45253</v>
      </c>
      <c r="C457" s="64" t="s">
        <v>772</v>
      </c>
      <c r="D457" s="59" t="s">
        <v>0</v>
      </c>
      <c r="E457" s="59">
        <v>81</v>
      </c>
      <c r="F457" s="66">
        <v>0</v>
      </c>
      <c r="G457" s="61">
        <f t="shared" si="58"/>
        <v>0</v>
      </c>
      <c r="H457" s="61">
        <f>E457*F457*0.16</f>
        <v>0</v>
      </c>
      <c r="I457" s="62">
        <f t="shared" si="53"/>
        <v>0</v>
      </c>
      <c r="J457" s="63">
        <f t="shared" si="60"/>
        <v>0</v>
      </c>
      <c r="K457" s="46"/>
    </row>
    <row r="458" spans="1:11" s="36" customFormat="1" ht="28.5" x14ac:dyDescent="0.45">
      <c r="A458" s="106">
        <v>3</v>
      </c>
      <c r="B458" s="57">
        <v>45406</v>
      </c>
      <c r="C458" s="64" t="s">
        <v>772</v>
      </c>
      <c r="D458" s="59" t="s">
        <v>0</v>
      </c>
      <c r="E458" s="59">
        <v>0</v>
      </c>
      <c r="F458" s="66">
        <v>48</v>
      </c>
      <c r="G458" s="61">
        <f t="shared" si="58"/>
        <v>7.68</v>
      </c>
      <c r="H458" s="61">
        <f>E458*F458*0.18</f>
        <v>0</v>
      </c>
      <c r="I458" s="62">
        <f t="shared" si="53"/>
        <v>0</v>
      </c>
      <c r="J458" s="63">
        <f t="shared" si="60"/>
        <v>0</v>
      </c>
      <c r="K458" s="46"/>
    </row>
    <row r="459" spans="1:11" s="36" customFormat="1" ht="28.5" x14ac:dyDescent="0.45">
      <c r="A459" s="106"/>
      <c r="B459" s="57">
        <v>45432</v>
      </c>
      <c r="C459" s="64" t="s">
        <v>772</v>
      </c>
      <c r="D459" s="59" t="s">
        <v>0</v>
      </c>
      <c r="E459" s="59">
        <v>0</v>
      </c>
      <c r="F459" s="66"/>
      <c r="G459" s="61"/>
      <c r="H459" s="61"/>
      <c r="I459" s="62"/>
      <c r="J459" s="63"/>
      <c r="K459" s="46"/>
    </row>
    <row r="460" spans="1:11" ht="28.5" x14ac:dyDescent="0.45">
      <c r="A460" s="106">
        <v>0</v>
      </c>
      <c r="B460" s="57">
        <v>43462</v>
      </c>
      <c r="C460" s="64" t="s">
        <v>114</v>
      </c>
      <c r="D460" s="59" t="s">
        <v>0</v>
      </c>
      <c r="E460" s="59">
        <v>0</v>
      </c>
      <c r="F460" s="66">
        <v>325.68</v>
      </c>
      <c r="G460" s="61">
        <f t="shared" si="58"/>
        <v>52.108800000000002</v>
      </c>
      <c r="H460" s="61">
        <f>E460*F460*0.16</f>
        <v>0</v>
      </c>
      <c r="I460" s="62">
        <f t="shared" si="53"/>
        <v>0</v>
      </c>
      <c r="J460" s="63">
        <f t="shared" si="60"/>
        <v>0</v>
      </c>
      <c r="K460" s="46"/>
    </row>
    <row r="461" spans="1:11" s="36" customFormat="1" ht="28.5" x14ac:dyDescent="0.45">
      <c r="A461" s="106">
        <v>0</v>
      </c>
      <c r="B461" s="57">
        <v>44798</v>
      </c>
      <c r="C461" s="64" t="s">
        <v>572</v>
      </c>
      <c r="D461" s="59" t="s">
        <v>0</v>
      </c>
      <c r="E461" s="59">
        <v>0</v>
      </c>
      <c r="F461" s="66">
        <v>249</v>
      </c>
      <c r="G461" s="61">
        <f t="shared" si="58"/>
        <v>39.840000000000003</v>
      </c>
      <c r="H461" s="61">
        <f t="shared" ref="H461:H466" si="61">E461*F461*0.18</f>
        <v>0</v>
      </c>
      <c r="I461" s="62">
        <f t="shared" si="53"/>
        <v>0</v>
      </c>
      <c r="J461" s="63">
        <f t="shared" si="60"/>
        <v>0</v>
      </c>
      <c r="K461" s="46"/>
    </row>
    <row r="462" spans="1:11" s="36" customFormat="1" ht="28.5" x14ac:dyDescent="0.45">
      <c r="A462" s="106">
        <v>0</v>
      </c>
      <c r="B462" s="57">
        <v>44880</v>
      </c>
      <c r="C462" s="64" t="s">
        <v>1011</v>
      </c>
      <c r="D462" s="59" t="s">
        <v>0</v>
      </c>
      <c r="E462" s="59">
        <v>0</v>
      </c>
      <c r="F462" s="66">
        <v>0</v>
      </c>
      <c r="G462" s="61">
        <f>0.16*F462</f>
        <v>0</v>
      </c>
      <c r="H462" s="61">
        <f t="shared" si="61"/>
        <v>0</v>
      </c>
      <c r="I462" s="62">
        <f>E462*F462</f>
        <v>0</v>
      </c>
      <c r="J462" s="63">
        <f t="shared" si="60"/>
        <v>0</v>
      </c>
      <c r="K462" s="46"/>
    </row>
    <row r="463" spans="1:11" s="36" customFormat="1" ht="28.5" x14ac:dyDescent="0.45">
      <c r="A463" s="106">
        <v>6</v>
      </c>
      <c r="B463" s="57">
        <v>44880</v>
      </c>
      <c r="C463" s="64" t="s">
        <v>1012</v>
      </c>
      <c r="D463" s="59" t="s">
        <v>0</v>
      </c>
      <c r="E463" s="59">
        <v>0</v>
      </c>
      <c r="F463" s="66">
        <v>0</v>
      </c>
      <c r="G463" s="61">
        <f>0.16*F463</f>
        <v>0</v>
      </c>
      <c r="H463" s="61">
        <f t="shared" si="61"/>
        <v>0</v>
      </c>
      <c r="I463" s="62">
        <f>E463*F463</f>
        <v>0</v>
      </c>
      <c r="J463" s="63">
        <f t="shared" si="60"/>
        <v>0</v>
      </c>
      <c r="K463" s="46"/>
    </row>
    <row r="464" spans="1:11" s="36" customFormat="1" ht="28.5" x14ac:dyDescent="0.45">
      <c r="A464" s="106">
        <v>10</v>
      </c>
      <c r="B464" s="57">
        <v>45189</v>
      </c>
      <c r="C464" s="64" t="s">
        <v>596</v>
      </c>
      <c r="D464" s="59" t="s">
        <v>0</v>
      </c>
      <c r="E464" s="59">
        <v>0</v>
      </c>
      <c r="F464" s="66">
        <v>400</v>
      </c>
      <c r="G464" s="61">
        <f>0.16*F464</f>
        <v>64</v>
      </c>
      <c r="H464" s="61">
        <f t="shared" si="61"/>
        <v>0</v>
      </c>
      <c r="I464" s="62">
        <f>E464*F464</f>
        <v>0</v>
      </c>
      <c r="J464" s="63">
        <f t="shared" si="60"/>
        <v>0</v>
      </c>
      <c r="K464" s="46"/>
    </row>
    <row r="465" spans="1:11" s="36" customFormat="1" ht="28.5" x14ac:dyDescent="0.45">
      <c r="A465" s="106">
        <v>2</v>
      </c>
      <c r="B465" s="57">
        <v>45440</v>
      </c>
      <c r="C465" s="64" t="s">
        <v>596</v>
      </c>
      <c r="D465" s="59" t="s">
        <v>0</v>
      </c>
      <c r="E465" s="59">
        <v>2</v>
      </c>
      <c r="F465" s="66">
        <v>190</v>
      </c>
      <c r="G465" s="61">
        <f>0.16*F465</f>
        <v>30.400000000000002</v>
      </c>
      <c r="H465" s="61">
        <f t="shared" si="61"/>
        <v>68.399999999999991</v>
      </c>
      <c r="I465" s="62">
        <f>E465*F465</f>
        <v>380</v>
      </c>
      <c r="J465" s="63">
        <f t="shared" si="60"/>
        <v>448.4</v>
      </c>
      <c r="K465" s="46"/>
    </row>
    <row r="466" spans="1:11" s="36" customFormat="1" ht="28.5" x14ac:dyDescent="0.45">
      <c r="A466" s="106">
        <v>8</v>
      </c>
      <c r="B466" s="57">
        <v>45440</v>
      </c>
      <c r="C466" s="64" t="s">
        <v>920</v>
      </c>
      <c r="D466" s="59" t="s">
        <v>0</v>
      </c>
      <c r="E466" s="59">
        <v>8</v>
      </c>
      <c r="F466" s="66">
        <v>94</v>
      </c>
      <c r="G466" s="61">
        <f>0.16*F466</f>
        <v>15.040000000000001</v>
      </c>
      <c r="H466" s="61">
        <f t="shared" si="61"/>
        <v>135.35999999999999</v>
      </c>
      <c r="I466" s="62">
        <f>E466*F466</f>
        <v>752</v>
      </c>
      <c r="J466" s="63">
        <f t="shared" si="60"/>
        <v>887.36</v>
      </c>
      <c r="K466" s="46"/>
    </row>
    <row r="467" spans="1:11" ht="28.5" x14ac:dyDescent="0.45">
      <c r="A467" s="106">
        <v>0</v>
      </c>
      <c r="B467" s="57">
        <v>44046</v>
      </c>
      <c r="C467" s="64" t="s">
        <v>365</v>
      </c>
      <c r="D467" s="59" t="s">
        <v>0</v>
      </c>
      <c r="E467" s="59">
        <v>295</v>
      </c>
      <c r="F467" s="66">
        <v>450</v>
      </c>
      <c r="G467" s="61">
        <f t="shared" si="58"/>
        <v>72</v>
      </c>
      <c r="H467" s="61">
        <f t="shared" ref="H467:H474" si="62">E467*F467*0.16</f>
        <v>21240</v>
      </c>
      <c r="I467" s="62">
        <f t="shared" si="53"/>
        <v>132750</v>
      </c>
      <c r="J467" s="63">
        <f t="shared" si="60"/>
        <v>153990</v>
      </c>
      <c r="K467" s="46"/>
    </row>
    <row r="468" spans="1:11" ht="28.5" x14ac:dyDescent="0.45">
      <c r="A468" s="106">
        <v>0</v>
      </c>
      <c r="B468" s="57">
        <v>44046</v>
      </c>
      <c r="C468" s="64" t="s">
        <v>542</v>
      </c>
      <c r="D468" s="59" t="s">
        <v>0</v>
      </c>
      <c r="E468" s="59">
        <v>321</v>
      </c>
      <c r="F468" s="66">
        <v>350</v>
      </c>
      <c r="G468" s="61">
        <f t="shared" si="58"/>
        <v>56</v>
      </c>
      <c r="H468" s="61">
        <f t="shared" si="62"/>
        <v>17976</v>
      </c>
      <c r="I468" s="62">
        <f t="shared" si="53"/>
        <v>112350</v>
      </c>
      <c r="J468" s="63">
        <f t="shared" si="60"/>
        <v>130326</v>
      </c>
      <c r="K468" s="46"/>
    </row>
    <row r="469" spans="1:11" ht="28.5" x14ac:dyDescent="0.45">
      <c r="A469" s="106">
        <v>0</v>
      </c>
      <c r="B469" s="57">
        <v>44046</v>
      </c>
      <c r="C469" s="64" t="s">
        <v>366</v>
      </c>
      <c r="D469" s="59" t="s">
        <v>0</v>
      </c>
      <c r="E469" s="59">
        <v>205</v>
      </c>
      <c r="F469" s="66">
        <v>350</v>
      </c>
      <c r="G469" s="61">
        <f t="shared" si="58"/>
        <v>56</v>
      </c>
      <c r="H469" s="61">
        <f t="shared" si="62"/>
        <v>11480</v>
      </c>
      <c r="I469" s="62">
        <f t="shared" si="53"/>
        <v>71750</v>
      </c>
      <c r="J469" s="63">
        <f t="shared" si="60"/>
        <v>83230</v>
      </c>
      <c r="K469" s="46"/>
    </row>
    <row r="470" spans="1:11" ht="28.5" x14ac:dyDescent="0.45">
      <c r="A470" s="106">
        <v>0</v>
      </c>
      <c r="B470" s="57">
        <v>44046</v>
      </c>
      <c r="C470" s="64" t="s">
        <v>367</v>
      </c>
      <c r="D470" s="59" t="s">
        <v>0</v>
      </c>
      <c r="E470" s="59">
        <v>0</v>
      </c>
      <c r="F470" s="66">
        <v>400</v>
      </c>
      <c r="G470" s="61">
        <f t="shared" si="58"/>
        <v>64</v>
      </c>
      <c r="H470" s="61">
        <f t="shared" si="62"/>
        <v>0</v>
      </c>
      <c r="I470" s="62">
        <f t="shared" si="53"/>
        <v>0</v>
      </c>
      <c r="J470" s="63">
        <f t="shared" si="60"/>
        <v>0</v>
      </c>
      <c r="K470" s="46"/>
    </row>
    <row r="471" spans="1:11" ht="28.5" x14ac:dyDescent="0.45">
      <c r="A471" s="106">
        <v>0</v>
      </c>
      <c r="B471" s="57">
        <v>44055</v>
      </c>
      <c r="C471" s="64" t="s">
        <v>368</v>
      </c>
      <c r="D471" s="59" t="s">
        <v>0</v>
      </c>
      <c r="E471" s="59">
        <v>4</v>
      </c>
      <c r="F471" s="66">
        <v>914.5</v>
      </c>
      <c r="G471" s="61">
        <f t="shared" si="58"/>
        <v>146.32</v>
      </c>
      <c r="H471" s="61">
        <f t="shared" si="62"/>
        <v>585.28</v>
      </c>
      <c r="I471" s="62">
        <f t="shared" si="53"/>
        <v>3658</v>
      </c>
      <c r="J471" s="63">
        <f t="shared" si="60"/>
        <v>4243.28</v>
      </c>
      <c r="K471" s="46"/>
    </row>
    <row r="472" spans="1:11" ht="28.5" x14ac:dyDescent="0.45">
      <c r="A472" s="106">
        <v>0</v>
      </c>
      <c r="B472" s="57">
        <v>44420</v>
      </c>
      <c r="C472" s="64" t="s">
        <v>369</v>
      </c>
      <c r="D472" s="59" t="s">
        <v>0</v>
      </c>
      <c r="E472" s="59">
        <v>4</v>
      </c>
      <c r="F472" s="66">
        <v>914.5</v>
      </c>
      <c r="G472" s="61">
        <f t="shared" si="58"/>
        <v>146.32</v>
      </c>
      <c r="H472" s="61">
        <f t="shared" si="62"/>
        <v>585.28</v>
      </c>
      <c r="I472" s="62">
        <f t="shared" si="53"/>
        <v>3658</v>
      </c>
      <c r="J472" s="63">
        <f t="shared" si="60"/>
        <v>4243.28</v>
      </c>
      <c r="K472" s="46"/>
    </row>
    <row r="473" spans="1:11" s="36" customFormat="1" ht="28.5" x14ac:dyDescent="0.45">
      <c r="A473" s="106">
        <v>0</v>
      </c>
      <c r="B473" s="57">
        <v>44785</v>
      </c>
      <c r="C473" s="64" t="s">
        <v>574</v>
      </c>
      <c r="D473" s="59" t="s">
        <v>0</v>
      </c>
      <c r="E473" s="59">
        <v>4</v>
      </c>
      <c r="F473" s="66">
        <v>914.5</v>
      </c>
      <c r="G473" s="61">
        <f t="shared" si="58"/>
        <v>146.32</v>
      </c>
      <c r="H473" s="61">
        <f t="shared" si="62"/>
        <v>585.28</v>
      </c>
      <c r="I473" s="62">
        <f t="shared" si="53"/>
        <v>3658</v>
      </c>
      <c r="J473" s="63">
        <f t="shared" si="60"/>
        <v>4243.28</v>
      </c>
      <c r="K473" s="46"/>
    </row>
    <row r="474" spans="1:11" ht="28.5" x14ac:dyDescent="0.45">
      <c r="A474" s="106">
        <v>0</v>
      </c>
      <c r="B474" s="57">
        <v>44420</v>
      </c>
      <c r="C474" s="64" t="s">
        <v>575</v>
      </c>
      <c r="D474" s="101" t="s">
        <v>0</v>
      </c>
      <c r="E474" s="59">
        <v>12</v>
      </c>
      <c r="F474" s="66">
        <v>914.5</v>
      </c>
      <c r="G474" s="61">
        <f t="shared" si="58"/>
        <v>146.32</v>
      </c>
      <c r="H474" s="61">
        <f t="shared" si="62"/>
        <v>1755.8400000000001</v>
      </c>
      <c r="I474" s="62">
        <f t="shared" si="53"/>
        <v>10974</v>
      </c>
      <c r="J474" s="63">
        <f t="shared" si="60"/>
        <v>12729.84</v>
      </c>
      <c r="K474" s="46"/>
    </row>
    <row r="475" spans="1:11" s="103" customFormat="1" ht="28.5" x14ac:dyDescent="0.45">
      <c r="A475" s="106">
        <v>0</v>
      </c>
      <c r="B475" s="100">
        <v>44756</v>
      </c>
      <c r="C475" s="78" t="s">
        <v>613</v>
      </c>
      <c r="D475" s="59" t="s">
        <v>104</v>
      </c>
      <c r="E475" s="101">
        <v>2</v>
      </c>
      <c r="F475" s="76">
        <v>210</v>
      </c>
      <c r="G475" s="75">
        <f>0.18*F475</f>
        <v>37.799999999999997</v>
      </c>
      <c r="H475" s="75">
        <f>E475*F475*0.18</f>
        <v>75.599999999999994</v>
      </c>
      <c r="I475" s="62">
        <f t="shared" si="53"/>
        <v>420</v>
      </c>
      <c r="J475" s="123">
        <f t="shared" si="60"/>
        <v>495.6</v>
      </c>
      <c r="K475" s="102"/>
    </row>
    <row r="476" spans="1:11" s="103" customFormat="1" ht="28.5" x14ac:dyDescent="0.45">
      <c r="A476" s="106">
        <v>0</v>
      </c>
      <c r="B476" s="100">
        <v>45107</v>
      </c>
      <c r="C476" s="78" t="s">
        <v>613</v>
      </c>
      <c r="D476" s="59" t="s">
        <v>104</v>
      </c>
      <c r="E476" s="101">
        <v>23</v>
      </c>
      <c r="F476" s="76">
        <v>165</v>
      </c>
      <c r="G476" s="75">
        <f>0.18*F476</f>
        <v>29.7</v>
      </c>
      <c r="H476" s="75">
        <f>E476*F476*0.18</f>
        <v>683.1</v>
      </c>
      <c r="I476" s="62">
        <f t="shared" si="53"/>
        <v>3795</v>
      </c>
      <c r="J476" s="123">
        <f t="shared" si="60"/>
        <v>4478.1000000000004</v>
      </c>
      <c r="K476" s="102"/>
    </row>
    <row r="477" spans="1:11" s="103" customFormat="1" ht="28.5" x14ac:dyDescent="0.45">
      <c r="A477" s="106">
        <v>27</v>
      </c>
      <c r="B477" s="100">
        <v>45408</v>
      </c>
      <c r="C477" s="78" t="s">
        <v>835</v>
      </c>
      <c r="D477" s="59" t="s">
        <v>104</v>
      </c>
      <c r="E477" s="101">
        <v>27</v>
      </c>
      <c r="F477" s="76">
        <v>180</v>
      </c>
      <c r="G477" s="75">
        <f>0.18*F477</f>
        <v>32.4</v>
      </c>
      <c r="H477" s="75">
        <f>E477*F477*0.18</f>
        <v>874.8</v>
      </c>
      <c r="I477" s="62">
        <f t="shared" si="53"/>
        <v>4860</v>
      </c>
      <c r="J477" s="123">
        <f t="shared" si="60"/>
        <v>5734.8</v>
      </c>
      <c r="K477" s="102"/>
    </row>
    <row r="478" spans="1:11" ht="28.5" x14ac:dyDescent="0.45">
      <c r="A478" s="112">
        <v>24</v>
      </c>
      <c r="B478" s="57" t="s">
        <v>394</v>
      </c>
      <c r="C478" s="58" t="s">
        <v>215</v>
      </c>
      <c r="D478" s="59" t="s">
        <v>104</v>
      </c>
      <c r="E478" s="59">
        <v>0</v>
      </c>
      <c r="F478" s="61">
        <v>182.9</v>
      </c>
      <c r="G478" s="61">
        <f t="shared" ref="G478:G530" si="63">0.16*F478</f>
        <v>29.264000000000003</v>
      </c>
      <c r="H478" s="61">
        <f>E478*F478*0.16</f>
        <v>0</v>
      </c>
      <c r="I478" s="62">
        <f t="shared" si="53"/>
        <v>0</v>
      </c>
      <c r="J478" s="63">
        <f t="shared" si="60"/>
        <v>0</v>
      </c>
      <c r="K478" s="46"/>
    </row>
    <row r="479" spans="1:11" ht="28.5" x14ac:dyDescent="0.45">
      <c r="A479" s="112">
        <v>24</v>
      </c>
      <c r="B479" s="57">
        <v>44155</v>
      </c>
      <c r="C479" s="58" t="s">
        <v>214</v>
      </c>
      <c r="D479" s="59" t="s">
        <v>104</v>
      </c>
      <c r="E479" s="59">
        <v>21</v>
      </c>
      <c r="F479" s="61">
        <v>129.80000000000001</v>
      </c>
      <c r="G479" s="61">
        <f t="shared" si="63"/>
        <v>20.768000000000001</v>
      </c>
      <c r="H479" s="61">
        <f>E479*F479*0.16</f>
        <v>436.12800000000004</v>
      </c>
      <c r="I479" s="62">
        <f t="shared" si="53"/>
        <v>2725.8</v>
      </c>
      <c r="J479" s="63">
        <f t="shared" si="60"/>
        <v>3161.9280000000003</v>
      </c>
      <c r="K479" s="46"/>
    </row>
    <row r="480" spans="1:11" s="36" customFormat="1" ht="28.5" x14ac:dyDescent="0.45">
      <c r="A480" s="106">
        <v>0</v>
      </c>
      <c r="B480" s="57">
        <v>45100</v>
      </c>
      <c r="C480" s="58" t="s">
        <v>214</v>
      </c>
      <c r="D480" s="59" t="s">
        <v>104</v>
      </c>
      <c r="E480" s="59">
        <v>2</v>
      </c>
      <c r="F480" s="61">
        <v>115</v>
      </c>
      <c r="G480" s="61">
        <f t="shared" si="63"/>
        <v>18.400000000000002</v>
      </c>
      <c r="H480" s="61">
        <f>E480*F480*0.18</f>
        <v>41.4</v>
      </c>
      <c r="I480" s="62">
        <f>E480*F480</f>
        <v>230</v>
      </c>
      <c r="J480" s="63">
        <f t="shared" si="60"/>
        <v>271.39999999999998</v>
      </c>
      <c r="K480" s="46"/>
    </row>
    <row r="481" spans="1:11" s="36" customFormat="1" ht="28.5" x14ac:dyDescent="0.45">
      <c r="A481" s="106">
        <v>4</v>
      </c>
      <c r="B481" s="57">
        <v>45225</v>
      </c>
      <c r="C481" s="58" t="s">
        <v>214</v>
      </c>
      <c r="D481" s="59" t="s">
        <v>104</v>
      </c>
      <c r="E481" s="59">
        <v>3</v>
      </c>
      <c r="F481" s="61">
        <v>110</v>
      </c>
      <c r="G481" s="61">
        <f t="shared" si="63"/>
        <v>17.600000000000001</v>
      </c>
      <c r="H481" s="61">
        <f>E481*F481*0.18</f>
        <v>59.4</v>
      </c>
      <c r="I481" s="62">
        <f>E481*F481</f>
        <v>330</v>
      </c>
      <c r="J481" s="63">
        <f t="shared" si="59"/>
        <v>389.4</v>
      </c>
      <c r="K481" s="46"/>
    </row>
    <row r="482" spans="1:11" s="36" customFormat="1" ht="28.5" x14ac:dyDescent="0.45">
      <c r="A482" s="106">
        <v>27</v>
      </c>
      <c r="B482" s="57">
        <v>45426</v>
      </c>
      <c r="C482" s="58" t="s">
        <v>214</v>
      </c>
      <c r="D482" s="59" t="s">
        <v>104</v>
      </c>
      <c r="E482" s="59">
        <v>27</v>
      </c>
      <c r="F482" s="61">
        <v>115</v>
      </c>
      <c r="G482" s="61">
        <f t="shared" si="63"/>
        <v>18.400000000000002</v>
      </c>
      <c r="H482" s="61">
        <f>E482*F482*0.18</f>
        <v>558.9</v>
      </c>
      <c r="I482" s="62">
        <f>E482*F482</f>
        <v>3105</v>
      </c>
      <c r="J482" s="63">
        <f t="shared" si="59"/>
        <v>3663.9</v>
      </c>
      <c r="K482" s="46"/>
    </row>
    <row r="483" spans="1:11" s="36" customFormat="1" ht="28.5" x14ac:dyDescent="0.45">
      <c r="A483" s="106">
        <v>0</v>
      </c>
      <c r="B483" s="57">
        <v>44523</v>
      </c>
      <c r="C483" s="58" t="s">
        <v>407</v>
      </c>
      <c r="D483" s="59" t="s">
        <v>0</v>
      </c>
      <c r="E483" s="59">
        <v>0</v>
      </c>
      <c r="F483" s="61">
        <v>423.73</v>
      </c>
      <c r="G483" s="61">
        <f t="shared" si="63"/>
        <v>67.796800000000005</v>
      </c>
      <c r="H483" s="61">
        <f>E483*F483*0.16</f>
        <v>0</v>
      </c>
      <c r="I483" s="62">
        <f t="shared" si="53"/>
        <v>0</v>
      </c>
      <c r="J483" s="63">
        <f t="shared" si="59"/>
        <v>0</v>
      </c>
      <c r="K483" s="46"/>
    </row>
    <row r="484" spans="1:11" s="103" customFormat="1" ht="28.5" x14ac:dyDescent="0.45">
      <c r="A484" s="106">
        <v>4</v>
      </c>
      <c r="B484" s="100">
        <v>44917</v>
      </c>
      <c r="C484" s="104" t="s">
        <v>395</v>
      </c>
      <c r="D484" s="101" t="s">
        <v>396</v>
      </c>
      <c r="E484" s="101">
        <v>0</v>
      </c>
      <c r="F484" s="75">
        <v>65</v>
      </c>
      <c r="G484" s="75">
        <f t="shared" si="63"/>
        <v>10.4</v>
      </c>
      <c r="H484" s="75">
        <f>E484*F484*0.18</f>
        <v>0</v>
      </c>
      <c r="I484" s="76">
        <f>E484*F484</f>
        <v>0</v>
      </c>
      <c r="J484" s="123">
        <f t="shared" si="59"/>
        <v>0</v>
      </c>
      <c r="K484" s="102"/>
    </row>
    <row r="485" spans="1:11" ht="28.5" x14ac:dyDescent="0.45">
      <c r="A485" s="106">
        <v>0</v>
      </c>
      <c r="B485" s="57">
        <v>42914</v>
      </c>
      <c r="C485" s="64" t="s">
        <v>20</v>
      </c>
      <c r="D485" s="59" t="s">
        <v>0</v>
      </c>
      <c r="E485" s="59">
        <v>19</v>
      </c>
      <c r="F485" s="66">
        <v>90</v>
      </c>
      <c r="G485" s="61">
        <f t="shared" si="63"/>
        <v>14.4</v>
      </c>
      <c r="H485" s="61">
        <f>E485*F485*0.16</f>
        <v>273.60000000000002</v>
      </c>
      <c r="I485" s="62">
        <f t="shared" si="53"/>
        <v>1710</v>
      </c>
      <c r="J485" s="63">
        <f t="shared" si="59"/>
        <v>1983.6</v>
      </c>
      <c r="K485" s="46"/>
    </row>
    <row r="486" spans="1:11" s="36" customFormat="1" ht="28.5" x14ac:dyDescent="0.45">
      <c r="A486" s="106">
        <v>1</v>
      </c>
      <c r="B486" s="57">
        <v>45194</v>
      </c>
      <c r="C486" s="64" t="s">
        <v>722</v>
      </c>
      <c r="D486" s="59" t="s">
        <v>0</v>
      </c>
      <c r="E486" s="59">
        <v>1</v>
      </c>
      <c r="F486" s="66">
        <v>4500</v>
      </c>
      <c r="G486" s="61">
        <f t="shared" si="63"/>
        <v>720</v>
      </c>
      <c r="H486" s="61">
        <f t="shared" ref="H486:H497" si="64">E486*F486*0.18</f>
        <v>810</v>
      </c>
      <c r="I486" s="62">
        <f t="shared" si="53"/>
        <v>4500</v>
      </c>
      <c r="J486" s="63">
        <f t="shared" si="59"/>
        <v>5310</v>
      </c>
      <c r="K486" s="46"/>
    </row>
    <row r="487" spans="1:11" s="36" customFormat="1" ht="28.5" x14ac:dyDescent="0.45">
      <c r="A487" s="106">
        <v>35</v>
      </c>
      <c r="B487" s="57">
        <v>45231</v>
      </c>
      <c r="C487" s="64" t="s">
        <v>770</v>
      </c>
      <c r="D487" s="59" t="s">
        <v>0</v>
      </c>
      <c r="E487" s="59">
        <v>0</v>
      </c>
      <c r="F487" s="66">
        <v>910</v>
      </c>
      <c r="G487" s="61">
        <f t="shared" si="63"/>
        <v>145.6</v>
      </c>
      <c r="H487" s="61">
        <f t="shared" si="64"/>
        <v>0</v>
      </c>
      <c r="I487" s="62">
        <f t="shared" si="53"/>
        <v>0</v>
      </c>
      <c r="J487" s="63">
        <f t="shared" si="59"/>
        <v>0</v>
      </c>
      <c r="K487" s="46"/>
    </row>
    <row r="488" spans="1:11" s="36" customFormat="1" ht="28.5" x14ac:dyDescent="0.45">
      <c r="A488" s="106">
        <v>30</v>
      </c>
      <c r="B488" s="57">
        <v>45433</v>
      </c>
      <c r="C488" s="64" t="s">
        <v>901</v>
      </c>
      <c r="D488" s="59" t="s">
        <v>0</v>
      </c>
      <c r="E488" s="59">
        <v>0</v>
      </c>
      <c r="F488" s="66">
        <v>1020</v>
      </c>
      <c r="G488" s="61">
        <f t="shared" si="63"/>
        <v>163.20000000000002</v>
      </c>
      <c r="H488" s="61">
        <f>E488*F488*0.18</f>
        <v>0</v>
      </c>
      <c r="I488" s="62">
        <f t="shared" si="53"/>
        <v>0</v>
      </c>
      <c r="J488" s="63">
        <f t="shared" si="59"/>
        <v>0</v>
      </c>
      <c r="K488" s="46"/>
    </row>
    <row r="489" spans="1:11" s="36" customFormat="1" ht="28.5" x14ac:dyDescent="0.45">
      <c r="A489" s="106">
        <v>40</v>
      </c>
      <c r="B489" s="57">
        <v>45231</v>
      </c>
      <c r="C489" s="64" t="s">
        <v>771</v>
      </c>
      <c r="D489" s="59" t="s">
        <v>0</v>
      </c>
      <c r="E489" s="59">
        <v>0</v>
      </c>
      <c r="F489" s="66">
        <v>230</v>
      </c>
      <c r="G489" s="61">
        <f t="shared" si="63"/>
        <v>36.800000000000004</v>
      </c>
      <c r="H489" s="61">
        <f t="shared" si="64"/>
        <v>0</v>
      </c>
      <c r="I489" s="62">
        <f t="shared" si="53"/>
        <v>0</v>
      </c>
      <c r="J489" s="63">
        <f t="shared" si="59"/>
        <v>0</v>
      </c>
      <c r="K489" s="46"/>
    </row>
    <row r="490" spans="1:11" s="36" customFormat="1" ht="28.5" x14ac:dyDescent="0.45">
      <c r="A490" s="106">
        <v>1</v>
      </c>
      <c r="B490" s="57">
        <v>45201</v>
      </c>
      <c r="C490" s="64" t="s">
        <v>739</v>
      </c>
      <c r="D490" s="59" t="s">
        <v>0</v>
      </c>
      <c r="E490" s="59">
        <v>0</v>
      </c>
      <c r="F490" s="66">
        <v>713.54</v>
      </c>
      <c r="G490" s="61">
        <f t="shared" si="63"/>
        <v>114.1664</v>
      </c>
      <c r="H490" s="61">
        <f t="shared" si="64"/>
        <v>0</v>
      </c>
      <c r="I490" s="62">
        <f t="shared" si="53"/>
        <v>0</v>
      </c>
      <c r="J490" s="63">
        <f t="shared" si="59"/>
        <v>0</v>
      </c>
      <c r="K490" s="46"/>
    </row>
    <row r="491" spans="1:11" s="36" customFormat="1" ht="28.5" x14ac:dyDescent="0.45">
      <c r="A491" s="106">
        <v>10</v>
      </c>
      <c r="B491" s="57">
        <v>45428</v>
      </c>
      <c r="C491" s="64" t="s">
        <v>880</v>
      </c>
      <c r="D491" s="59" t="s">
        <v>0</v>
      </c>
      <c r="E491" s="59">
        <v>10</v>
      </c>
      <c r="F491" s="66">
        <v>125</v>
      </c>
      <c r="G491" s="61">
        <f t="shared" si="63"/>
        <v>20</v>
      </c>
      <c r="H491" s="61">
        <f t="shared" si="64"/>
        <v>225</v>
      </c>
      <c r="I491" s="62">
        <f t="shared" si="53"/>
        <v>1250</v>
      </c>
      <c r="J491" s="63">
        <f t="shared" si="59"/>
        <v>1475</v>
      </c>
      <c r="K491" s="46"/>
    </row>
    <row r="492" spans="1:11" s="36" customFormat="1" ht="28.5" x14ac:dyDescent="0.45">
      <c r="A492" s="106">
        <v>2</v>
      </c>
      <c r="B492" s="57">
        <v>45453</v>
      </c>
      <c r="C492" s="64" t="s">
        <v>958</v>
      </c>
      <c r="D492" s="59" t="s">
        <v>0</v>
      </c>
      <c r="E492" s="59">
        <v>1</v>
      </c>
      <c r="F492" s="66">
        <v>230</v>
      </c>
      <c r="G492" s="61">
        <f t="shared" si="63"/>
        <v>36.800000000000004</v>
      </c>
      <c r="H492" s="61">
        <f t="shared" si="64"/>
        <v>41.4</v>
      </c>
      <c r="I492" s="62">
        <f t="shared" si="53"/>
        <v>230</v>
      </c>
      <c r="J492" s="63">
        <f t="shared" si="59"/>
        <v>271.39999999999998</v>
      </c>
      <c r="K492" s="46"/>
    </row>
    <row r="493" spans="1:11" s="36" customFormat="1" ht="28.5" x14ac:dyDescent="0.45">
      <c r="A493" s="106">
        <v>5</v>
      </c>
      <c r="B493" s="57">
        <v>45440</v>
      </c>
      <c r="C493" s="64" t="s">
        <v>932</v>
      </c>
      <c r="D493" s="59" t="s">
        <v>0</v>
      </c>
      <c r="E493" s="59">
        <v>5</v>
      </c>
      <c r="F493" s="66">
        <v>250</v>
      </c>
      <c r="G493" s="61">
        <f t="shared" si="63"/>
        <v>40</v>
      </c>
      <c r="H493" s="61">
        <f>E493*F493*0.18</f>
        <v>225</v>
      </c>
      <c r="I493" s="62">
        <f t="shared" si="53"/>
        <v>1250</v>
      </c>
      <c r="J493" s="63">
        <f t="shared" si="59"/>
        <v>1475</v>
      </c>
      <c r="K493" s="46"/>
    </row>
    <row r="494" spans="1:11" s="36" customFormat="1" ht="28.5" x14ac:dyDescent="0.45">
      <c r="A494" s="106">
        <v>30</v>
      </c>
      <c r="B494" s="57">
        <v>45453</v>
      </c>
      <c r="C494" s="64" t="s">
        <v>962</v>
      </c>
      <c r="D494" s="59" t="s">
        <v>0</v>
      </c>
      <c r="E494" s="59">
        <v>30</v>
      </c>
      <c r="F494" s="66">
        <v>30</v>
      </c>
      <c r="G494" s="61">
        <f t="shared" si="63"/>
        <v>4.8</v>
      </c>
      <c r="H494" s="61">
        <f>E494*F494*0.18</f>
        <v>162</v>
      </c>
      <c r="I494" s="62">
        <f t="shared" si="53"/>
        <v>900</v>
      </c>
      <c r="J494" s="63">
        <f t="shared" si="59"/>
        <v>1062</v>
      </c>
      <c r="K494" s="46"/>
    </row>
    <row r="495" spans="1:11" s="36" customFormat="1" ht="28.5" x14ac:dyDescent="0.45">
      <c r="A495" s="106">
        <v>10</v>
      </c>
      <c r="B495" s="57">
        <v>45453</v>
      </c>
      <c r="C495" s="64" t="s">
        <v>969</v>
      </c>
      <c r="D495" s="59" t="s">
        <v>0</v>
      </c>
      <c r="E495" s="59">
        <v>10</v>
      </c>
      <c r="F495" s="66">
        <v>15</v>
      </c>
      <c r="G495" s="61">
        <f t="shared" si="63"/>
        <v>2.4</v>
      </c>
      <c r="H495" s="61">
        <f>E495*F495*0.18</f>
        <v>27</v>
      </c>
      <c r="I495" s="62">
        <f t="shared" si="53"/>
        <v>150</v>
      </c>
      <c r="J495" s="63">
        <f t="shared" si="59"/>
        <v>177</v>
      </c>
      <c r="K495" s="46"/>
    </row>
    <row r="496" spans="1:11" s="36" customFormat="1" ht="28.5" x14ac:dyDescent="0.45">
      <c r="A496" s="106">
        <v>20</v>
      </c>
      <c r="B496" s="57">
        <v>45428</v>
      </c>
      <c r="C496" s="64" t="s">
        <v>882</v>
      </c>
      <c r="D496" s="59" t="s">
        <v>0</v>
      </c>
      <c r="E496" s="59">
        <v>20</v>
      </c>
      <c r="F496" s="66">
        <v>60</v>
      </c>
      <c r="G496" s="61">
        <f t="shared" si="63"/>
        <v>9.6</v>
      </c>
      <c r="H496" s="61">
        <f t="shared" si="64"/>
        <v>216</v>
      </c>
      <c r="I496" s="62">
        <f t="shared" si="53"/>
        <v>1200</v>
      </c>
      <c r="J496" s="63">
        <f t="shared" si="59"/>
        <v>1416</v>
      </c>
      <c r="K496" s="46"/>
    </row>
    <row r="497" spans="1:11" s="36" customFormat="1" ht="28.5" x14ac:dyDescent="0.45">
      <c r="A497" s="106">
        <v>1</v>
      </c>
      <c r="B497" s="57">
        <v>45388</v>
      </c>
      <c r="C497" s="64" t="s">
        <v>938</v>
      </c>
      <c r="D497" s="59" t="s">
        <v>0</v>
      </c>
      <c r="E497" s="59">
        <v>1</v>
      </c>
      <c r="F497" s="66">
        <v>3091.52</v>
      </c>
      <c r="G497" s="61">
        <f t="shared" si="63"/>
        <v>494.64320000000004</v>
      </c>
      <c r="H497" s="61">
        <f t="shared" si="64"/>
        <v>556.47359999999992</v>
      </c>
      <c r="I497" s="62">
        <f t="shared" si="53"/>
        <v>3091.52</v>
      </c>
      <c r="J497" s="63">
        <f t="shared" si="59"/>
        <v>3647.9935999999998</v>
      </c>
      <c r="K497" s="46"/>
    </row>
    <row r="498" spans="1:11" ht="28.5" x14ac:dyDescent="0.45">
      <c r="A498" s="112">
        <v>4</v>
      </c>
      <c r="B498" s="57">
        <v>44337</v>
      </c>
      <c r="C498" s="64" t="s">
        <v>378</v>
      </c>
      <c r="D498" s="59" t="s">
        <v>0</v>
      </c>
      <c r="E498" s="59">
        <v>0</v>
      </c>
      <c r="F498" s="66">
        <v>31.32</v>
      </c>
      <c r="G498" s="61">
        <f t="shared" si="63"/>
        <v>5.0112000000000005</v>
      </c>
      <c r="H498" s="61">
        <f>E498*F498*0.16</f>
        <v>0</v>
      </c>
      <c r="I498" s="62">
        <f t="shared" si="53"/>
        <v>0</v>
      </c>
      <c r="J498" s="63">
        <f t="shared" si="59"/>
        <v>0</v>
      </c>
      <c r="K498" s="46"/>
    </row>
    <row r="499" spans="1:11" s="36" customFormat="1" ht="28.5" x14ac:dyDescent="0.45">
      <c r="A499" s="106">
        <v>0</v>
      </c>
      <c r="B499" s="57">
        <v>44880</v>
      </c>
      <c r="C499" s="64" t="s">
        <v>1013</v>
      </c>
      <c r="D499" s="59" t="s">
        <v>0</v>
      </c>
      <c r="E499" s="59">
        <v>0</v>
      </c>
      <c r="F499" s="66">
        <v>0</v>
      </c>
      <c r="G499" s="61">
        <f>0.16*F499</f>
        <v>0</v>
      </c>
      <c r="H499" s="61">
        <f>E499*F499*0.16</f>
        <v>0</v>
      </c>
      <c r="I499" s="62">
        <f>E499*F499</f>
        <v>0</v>
      </c>
      <c r="J499" s="63">
        <f>H499+I499</f>
        <v>0</v>
      </c>
      <c r="K499" s="46"/>
    </row>
    <row r="500" spans="1:11" ht="28.5" x14ac:dyDescent="0.45">
      <c r="A500" s="106">
        <v>0</v>
      </c>
      <c r="B500" s="57">
        <v>44337</v>
      </c>
      <c r="C500" s="64" t="s">
        <v>253</v>
      </c>
      <c r="D500" s="59" t="s">
        <v>0</v>
      </c>
      <c r="E500" s="59">
        <v>0</v>
      </c>
      <c r="F500" s="66">
        <v>5.38</v>
      </c>
      <c r="G500" s="61">
        <f t="shared" si="63"/>
        <v>0.86080000000000001</v>
      </c>
      <c r="H500" s="61">
        <f>E500*F500*0.16</f>
        <v>0</v>
      </c>
      <c r="I500" s="62">
        <f t="shared" si="53"/>
        <v>0</v>
      </c>
      <c r="J500" s="63">
        <f t="shared" si="59"/>
        <v>0</v>
      </c>
      <c r="K500" s="46"/>
    </row>
    <row r="501" spans="1:11" s="36" customFormat="1" ht="28.5" x14ac:dyDescent="0.45">
      <c r="A501" s="106">
        <v>28</v>
      </c>
      <c r="B501" s="57">
        <v>45414</v>
      </c>
      <c r="C501" s="64" t="s">
        <v>923</v>
      </c>
      <c r="D501" s="59" t="s">
        <v>2</v>
      </c>
      <c r="E501" s="59">
        <v>17</v>
      </c>
      <c r="F501" s="66">
        <v>88.76</v>
      </c>
      <c r="G501" s="61">
        <f t="shared" si="63"/>
        <v>14.201600000000001</v>
      </c>
      <c r="H501" s="61">
        <f>E501*F501*0.18</f>
        <v>271.60559999999998</v>
      </c>
      <c r="I501" s="62">
        <f t="shared" si="53"/>
        <v>1508.92</v>
      </c>
      <c r="J501" s="63">
        <f t="shared" si="59"/>
        <v>1780.5255999999999</v>
      </c>
      <c r="K501" s="46"/>
    </row>
    <row r="502" spans="1:11" ht="28.5" x14ac:dyDescent="0.45">
      <c r="A502" s="106">
        <v>0</v>
      </c>
      <c r="B502" s="57">
        <v>43613</v>
      </c>
      <c r="C502" s="64" t="s">
        <v>474</v>
      </c>
      <c r="D502" s="59" t="s">
        <v>0</v>
      </c>
      <c r="E502" s="59">
        <v>4</v>
      </c>
      <c r="F502" s="70">
        <v>12.5</v>
      </c>
      <c r="G502" s="61">
        <f t="shared" si="63"/>
        <v>2</v>
      </c>
      <c r="H502" s="61">
        <f>E502*F502*0.16</f>
        <v>8</v>
      </c>
      <c r="I502" s="62">
        <f>E502*F502</f>
        <v>50</v>
      </c>
      <c r="J502" s="63">
        <f t="shared" si="59"/>
        <v>58</v>
      </c>
      <c r="K502" s="46"/>
    </row>
    <row r="503" spans="1:11" s="36" customFormat="1" ht="28.5" x14ac:dyDescent="0.45">
      <c r="A503" s="106">
        <v>0</v>
      </c>
      <c r="B503" s="57">
        <v>44915</v>
      </c>
      <c r="C503" s="64" t="s">
        <v>620</v>
      </c>
      <c r="D503" s="59" t="s">
        <v>0</v>
      </c>
      <c r="E503" s="59">
        <v>0</v>
      </c>
      <c r="F503" s="70">
        <v>253.94</v>
      </c>
      <c r="G503" s="61">
        <f t="shared" si="63"/>
        <v>40.630400000000002</v>
      </c>
      <c r="H503" s="61">
        <f t="shared" ref="H503:H513" si="65">E503*F503*0.16</f>
        <v>0</v>
      </c>
      <c r="I503" s="62">
        <f t="shared" ref="I503:I548" si="66">E503*F503</f>
        <v>0</v>
      </c>
      <c r="J503" s="63">
        <f t="shared" si="59"/>
        <v>0</v>
      </c>
      <c r="K503" s="46"/>
    </row>
    <row r="504" spans="1:11" ht="28.5" x14ac:dyDescent="0.45">
      <c r="A504" s="106">
        <v>0</v>
      </c>
      <c r="B504" s="57">
        <v>43613</v>
      </c>
      <c r="C504" s="64" t="s">
        <v>21</v>
      </c>
      <c r="D504" s="59" t="s">
        <v>0</v>
      </c>
      <c r="E504" s="59">
        <v>0</v>
      </c>
      <c r="F504" s="70">
        <v>28</v>
      </c>
      <c r="G504" s="61">
        <f t="shared" si="63"/>
        <v>4.4800000000000004</v>
      </c>
      <c r="H504" s="61">
        <f t="shared" si="65"/>
        <v>0</v>
      </c>
      <c r="I504" s="62">
        <f t="shared" si="66"/>
        <v>0</v>
      </c>
      <c r="J504" s="63">
        <f t="shared" si="59"/>
        <v>0</v>
      </c>
      <c r="K504" s="46"/>
    </row>
    <row r="505" spans="1:11" s="36" customFormat="1" ht="28.5" x14ac:dyDescent="0.45">
      <c r="A505" s="106">
        <v>5</v>
      </c>
      <c r="B505" s="57">
        <v>45405</v>
      </c>
      <c r="C505" s="64" t="s">
        <v>841</v>
      </c>
      <c r="D505" s="59" t="s">
        <v>0</v>
      </c>
      <c r="E505" s="59">
        <v>0</v>
      </c>
      <c r="F505" s="70">
        <v>9.32</v>
      </c>
      <c r="G505" s="61">
        <f t="shared" si="63"/>
        <v>1.4912000000000001</v>
      </c>
      <c r="H505" s="61">
        <f t="shared" si="65"/>
        <v>0</v>
      </c>
      <c r="I505" s="62">
        <f t="shared" si="66"/>
        <v>0</v>
      </c>
      <c r="J505" s="63">
        <f t="shared" si="59"/>
        <v>0</v>
      </c>
      <c r="K505" s="46"/>
    </row>
    <row r="506" spans="1:11" s="36" customFormat="1" ht="28.5" x14ac:dyDescent="0.45">
      <c r="A506" s="106">
        <v>4</v>
      </c>
      <c r="B506" s="57">
        <v>45406</v>
      </c>
      <c r="C506" s="64" t="s">
        <v>849</v>
      </c>
      <c r="D506" s="59" t="s">
        <v>2</v>
      </c>
      <c r="E506" s="59">
        <v>0</v>
      </c>
      <c r="F506" s="70">
        <v>324</v>
      </c>
      <c r="G506" s="61">
        <f t="shared" si="63"/>
        <v>51.84</v>
      </c>
      <c r="H506" s="61">
        <f>E506*F506*0.18</f>
        <v>0</v>
      </c>
      <c r="I506" s="62">
        <f t="shared" si="66"/>
        <v>0</v>
      </c>
      <c r="J506" s="63">
        <f t="shared" si="59"/>
        <v>0</v>
      </c>
      <c r="K506" s="46"/>
    </row>
    <row r="507" spans="1:11" s="36" customFormat="1" ht="28.5" x14ac:dyDescent="0.45">
      <c r="A507" s="106">
        <v>1</v>
      </c>
      <c r="B507" s="57">
        <v>44609</v>
      </c>
      <c r="C507" s="64" t="s">
        <v>543</v>
      </c>
      <c r="D507" s="59" t="s">
        <v>0</v>
      </c>
      <c r="E507" s="59">
        <v>0</v>
      </c>
      <c r="F507" s="61">
        <v>2828.53</v>
      </c>
      <c r="G507" s="61">
        <f t="shared" si="63"/>
        <v>452.56480000000005</v>
      </c>
      <c r="H507" s="61">
        <f t="shared" si="65"/>
        <v>0</v>
      </c>
      <c r="I507" s="62">
        <f t="shared" si="66"/>
        <v>0</v>
      </c>
      <c r="J507" s="63">
        <f t="shared" si="59"/>
        <v>0</v>
      </c>
      <c r="K507" s="46"/>
    </row>
    <row r="508" spans="1:11" s="36" customFormat="1" ht="28.5" x14ac:dyDescent="0.45">
      <c r="A508" s="106">
        <v>0</v>
      </c>
      <c r="B508" s="57">
        <v>44609</v>
      </c>
      <c r="C508" s="64" t="s">
        <v>483</v>
      </c>
      <c r="D508" s="101" t="s">
        <v>0</v>
      </c>
      <c r="E508" s="59">
        <v>0</v>
      </c>
      <c r="F508" s="70">
        <v>964.12</v>
      </c>
      <c r="G508" s="61">
        <f t="shared" si="63"/>
        <v>154.25919999999999</v>
      </c>
      <c r="H508" s="61">
        <f t="shared" si="65"/>
        <v>0</v>
      </c>
      <c r="I508" s="62">
        <f t="shared" si="66"/>
        <v>0</v>
      </c>
      <c r="J508" s="63">
        <f t="shared" si="59"/>
        <v>0</v>
      </c>
      <c r="K508" s="46"/>
    </row>
    <row r="509" spans="1:11" s="36" customFormat="1" ht="28.5" x14ac:dyDescent="0.45">
      <c r="A509" s="106">
        <v>75</v>
      </c>
      <c r="B509" s="57">
        <v>45272</v>
      </c>
      <c r="C509" s="64" t="s">
        <v>802</v>
      </c>
      <c r="D509" s="101" t="s">
        <v>0</v>
      </c>
      <c r="E509" s="59">
        <v>0</v>
      </c>
      <c r="F509" s="70">
        <v>631.79999999999995</v>
      </c>
      <c r="G509" s="61">
        <f>0.18*F509</f>
        <v>113.72399999999999</v>
      </c>
      <c r="H509" s="61">
        <f t="shared" si="65"/>
        <v>0</v>
      </c>
      <c r="I509" s="62">
        <f t="shared" si="66"/>
        <v>0</v>
      </c>
      <c r="J509" s="63">
        <f t="shared" si="59"/>
        <v>0</v>
      </c>
      <c r="K509" s="46"/>
    </row>
    <row r="510" spans="1:11" s="36" customFormat="1" ht="28.5" x14ac:dyDescent="0.45">
      <c r="A510" s="106">
        <v>10</v>
      </c>
      <c r="B510" s="57">
        <v>45313</v>
      </c>
      <c r="C510" s="64" t="s">
        <v>814</v>
      </c>
      <c r="D510" s="101" t="s">
        <v>0</v>
      </c>
      <c r="E510" s="59">
        <v>0</v>
      </c>
      <c r="F510" s="70">
        <v>196.17</v>
      </c>
      <c r="G510" s="61">
        <f>0.18*F510</f>
        <v>35.310599999999994</v>
      </c>
      <c r="H510" s="61">
        <f t="shared" si="65"/>
        <v>0</v>
      </c>
      <c r="I510" s="62">
        <f t="shared" si="66"/>
        <v>0</v>
      </c>
      <c r="J510" s="63">
        <f t="shared" si="59"/>
        <v>0</v>
      </c>
      <c r="K510" s="46"/>
    </row>
    <row r="511" spans="1:11" s="36" customFormat="1" ht="28.5" x14ac:dyDescent="0.45">
      <c r="A511" s="106">
        <v>6</v>
      </c>
      <c r="B511" s="57">
        <v>45268</v>
      </c>
      <c r="C511" s="64" t="s">
        <v>795</v>
      </c>
      <c r="D511" s="101" t="s">
        <v>0</v>
      </c>
      <c r="E511" s="59">
        <v>0</v>
      </c>
      <c r="F511" s="61">
        <v>164000</v>
      </c>
      <c r="G511" s="61">
        <f t="shared" si="63"/>
        <v>26240</v>
      </c>
      <c r="H511" s="61">
        <f t="shared" si="65"/>
        <v>0</v>
      </c>
      <c r="I511" s="62">
        <f>E511*F511</f>
        <v>0</v>
      </c>
      <c r="J511" s="63">
        <f t="shared" si="59"/>
        <v>0</v>
      </c>
      <c r="K511" s="46"/>
    </row>
    <row r="512" spans="1:11" s="103" customFormat="1" ht="28.5" x14ac:dyDescent="0.45">
      <c r="A512" s="106">
        <v>23</v>
      </c>
      <c r="B512" s="100">
        <v>44686</v>
      </c>
      <c r="C512" s="78" t="s">
        <v>522</v>
      </c>
      <c r="D512" s="101" t="s">
        <v>0</v>
      </c>
      <c r="E512" s="101">
        <v>0</v>
      </c>
      <c r="F512" s="135">
        <v>36680.71</v>
      </c>
      <c r="G512" s="61">
        <f t="shared" si="63"/>
        <v>5868.9135999999999</v>
      </c>
      <c r="H512" s="61">
        <f t="shared" si="65"/>
        <v>0</v>
      </c>
      <c r="I512" s="62">
        <f t="shared" si="66"/>
        <v>0</v>
      </c>
      <c r="J512" s="63">
        <f t="shared" si="59"/>
        <v>0</v>
      </c>
      <c r="K512" s="102"/>
    </row>
    <row r="513" spans="1:11" s="103" customFormat="1" ht="28.5" x14ac:dyDescent="0.45">
      <c r="A513" s="106">
        <v>7</v>
      </c>
      <c r="B513" s="100">
        <v>44686</v>
      </c>
      <c r="C513" s="78" t="s">
        <v>522</v>
      </c>
      <c r="D513" s="101" t="s">
        <v>0</v>
      </c>
      <c r="E513" s="101">
        <v>0</v>
      </c>
      <c r="F513" s="135">
        <v>36680.71</v>
      </c>
      <c r="G513" s="61">
        <f t="shared" si="63"/>
        <v>5868.9135999999999</v>
      </c>
      <c r="H513" s="61">
        <f t="shared" si="65"/>
        <v>0</v>
      </c>
      <c r="I513" s="62">
        <f t="shared" si="66"/>
        <v>0</v>
      </c>
      <c r="J513" s="63">
        <f t="shared" si="59"/>
        <v>0</v>
      </c>
      <c r="K513" s="102"/>
    </row>
    <row r="514" spans="1:11" s="103" customFormat="1" ht="28.5" x14ac:dyDescent="0.45">
      <c r="A514" s="106">
        <v>1</v>
      </c>
      <c r="B514" s="100">
        <v>45273</v>
      </c>
      <c r="C514" s="78" t="s">
        <v>821</v>
      </c>
      <c r="D514" s="101" t="s">
        <v>0</v>
      </c>
      <c r="E514" s="101">
        <v>0</v>
      </c>
      <c r="F514" s="135">
        <v>21360</v>
      </c>
      <c r="G514" s="61">
        <f>0.18*F514</f>
        <v>3844.7999999999997</v>
      </c>
      <c r="H514" s="61">
        <f>E514*F514*0.18</f>
        <v>0</v>
      </c>
      <c r="I514" s="62">
        <f t="shared" si="66"/>
        <v>0</v>
      </c>
      <c r="J514" s="63">
        <f t="shared" si="59"/>
        <v>0</v>
      </c>
      <c r="K514" s="102"/>
    </row>
    <row r="515" spans="1:11" s="103" customFormat="1" ht="28.5" x14ac:dyDescent="0.45">
      <c r="A515" s="106">
        <v>4</v>
      </c>
      <c r="B515" s="100">
        <v>45257</v>
      </c>
      <c r="C515" s="78" t="s">
        <v>784</v>
      </c>
      <c r="D515" s="101" t="s">
        <v>0</v>
      </c>
      <c r="E515" s="101">
        <v>0</v>
      </c>
      <c r="F515" s="75">
        <v>36250</v>
      </c>
      <c r="G515" s="61">
        <f t="shared" si="63"/>
        <v>5800</v>
      </c>
      <c r="H515" s="61">
        <f>E515*F515*0.16</f>
        <v>0</v>
      </c>
      <c r="I515" s="62">
        <f t="shared" si="66"/>
        <v>0</v>
      </c>
      <c r="J515" s="63">
        <f t="shared" si="59"/>
        <v>0</v>
      </c>
      <c r="K515" s="102"/>
    </row>
    <row r="516" spans="1:11" s="103" customFormat="1" ht="28.5" x14ac:dyDescent="0.45">
      <c r="A516" s="112">
        <v>1</v>
      </c>
      <c r="B516" s="100">
        <v>45166</v>
      </c>
      <c r="C516" s="78" t="s">
        <v>707</v>
      </c>
      <c r="D516" s="101" t="s">
        <v>0</v>
      </c>
      <c r="E516" s="101">
        <v>0</v>
      </c>
      <c r="F516" s="135">
        <v>13000</v>
      </c>
      <c r="G516" s="61">
        <f t="shared" si="63"/>
        <v>2080</v>
      </c>
      <c r="H516" s="75">
        <f t="shared" ref="H516:H544" si="67">E516*F516*0.18</f>
        <v>0</v>
      </c>
      <c r="I516" s="62">
        <f t="shared" si="66"/>
        <v>0</v>
      </c>
      <c r="J516" s="63">
        <f t="shared" si="59"/>
        <v>0</v>
      </c>
      <c r="K516" s="102"/>
    </row>
    <row r="517" spans="1:11" s="103" customFormat="1" ht="28.5" x14ac:dyDescent="0.45">
      <c r="A517" s="112">
        <v>1</v>
      </c>
      <c r="B517" s="100">
        <v>45201</v>
      </c>
      <c r="C517" s="78" t="s">
        <v>737</v>
      </c>
      <c r="D517" s="101" t="s">
        <v>0</v>
      </c>
      <c r="E517" s="101">
        <v>0</v>
      </c>
      <c r="F517" s="135">
        <v>701.74</v>
      </c>
      <c r="G517" s="61">
        <f t="shared" si="63"/>
        <v>112.2784</v>
      </c>
      <c r="H517" s="75">
        <f t="shared" si="67"/>
        <v>0</v>
      </c>
      <c r="I517" s="62">
        <f t="shared" si="66"/>
        <v>0</v>
      </c>
      <c r="J517" s="63">
        <f t="shared" si="59"/>
        <v>0</v>
      </c>
      <c r="K517" s="102"/>
    </row>
    <row r="518" spans="1:11" s="103" customFormat="1" ht="28.5" x14ac:dyDescent="0.45">
      <c r="A518" s="112">
        <v>18</v>
      </c>
      <c r="B518" s="100">
        <v>45201</v>
      </c>
      <c r="C518" s="78" t="s">
        <v>744</v>
      </c>
      <c r="D518" s="101" t="s">
        <v>0</v>
      </c>
      <c r="E518" s="101">
        <v>7</v>
      </c>
      <c r="F518" s="135">
        <v>1500</v>
      </c>
      <c r="G518" s="61">
        <f t="shared" si="63"/>
        <v>240</v>
      </c>
      <c r="H518" s="75">
        <f t="shared" si="67"/>
        <v>1890</v>
      </c>
      <c r="I518" s="62">
        <f t="shared" si="66"/>
        <v>10500</v>
      </c>
      <c r="J518" s="63">
        <f t="shared" si="59"/>
        <v>12390</v>
      </c>
      <c r="K518" s="102"/>
    </row>
    <row r="519" spans="1:11" s="103" customFormat="1" ht="28.5" x14ac:dyDescent="0.45">
      <c r="A519" s="112">
        <v>40</v>
      </c>
      <c r="B519" s="100">
        <v>45313</v>
      </c>
      <c r="C519" s="78" t="s">
        <v>815</v>
      </c>
      <c r="D519" s="101" t="s">
        <v>0</v>
      </c>
      <c r="E519" s="101">
        <v>0</v>
      </c>
      <c r="F519" s="135">
        <v>87.1</v>
      </c>
      <c r="G519" s="61">
        <f t="shared" si="63"/>
        <v>13.936</v>
      </c>
      <c r="H519" s="75">
        <f>E519*F519*0.18</f>
        <v>0</v>
      </c>
      <c r="I519" s="62">
        <f t="shared" si="66"/>
        <v>0</v>
      </c>
      <c r="J519" s="63">
        <f t="shared" si="59"/>
        <v>0</v>
      </c>
      <c r="K519" s="102"/>
    </row>
    <row r="520" spans="1:11" s="103" customFormat="1" ht="28.5" x14ac:dyDescent="0.45">
      <c r="A520" s="112">
        <v>40</v>
      </c>
      <c r="B520" s="100">
        <v>45314</v>
      </c>
      <c r="C520" s="78" t="s">
        <v>816</v>
      </c>
      <c r="D520" s="101" t="s">
        <v>0</v>
      </c>
      <c r="E520" s="101">
        <v>0</v>
      </c>
      <c r="F520" s="135">
        <v>195.09</v>
      </c>
      <c r="G520" s="61">
        <f t="shared" si="63"/>
        <v>31.214400000000001</v>
      </c>
      <c r="H520" s="75">
        <f t="shared" si="67"/>
        <v>0</v>
      </c>
      <c r="I520" s="62">
        <f t="shared" si="66"/>
        <v>0</v>
      </c>
      <c r="J520" s="63">
        <f t="shared" si="59"/>
        <v>0</v>
      </c>
      <c r="K520" s="102"/>
    </row>
    <row r="521" spans="1:11" s="103" customFormat="1" ht="28.5" x14ac:dyDescent="0.45">
      <c r="A521" s="112">
        <v>5</v>
      </c>
      <c r="B521" s="100">
        <v>45406</v>
      </c>
      <c r="C521" s="78" t="s">
        <v>848</v>
      </c>
      <c r="D521" s="101" t="s">
        <v>0</v>
      </c>
      <c r="E521" s="101">
        <v>5</v>
      </c>
      <c r="F521" s="135">
        <v>492</v>
      </c>
      <c r="G521" s="61">
        <f t="shared" si="63"/>
        <v>78.72</v>
      </c>
      <c r="H521" s="75">
        <f t="shared" ref="H521:H527" si="68">E521*F521*0.18</f>
        <v>442.8</v>
      </c>
      <c r="I521" s="62">
        <f t="shared" si="66"/>
        <v>2460</v>
      </c>
      <c r="J521" s="63">
        <f t="shared" si="59"/>
        <v>2902.8</v>
      </c>
      <c r="K521" s="102"/>
    </row>
    <row r="522" spans="1:11" s="103" customFormat="1" ht="28.5" x14ac:dyDescent="0.45">
      <c r="A522" s="112">
        <v>24</v>
      </c>
      <c r="B522" s="100">
        <v>45418</v>
      </c>
      <c r="C522" s="78" t="s">
        <v>864</v>
      </c>
      <c r="D522" s="101" t="s">
        <v>0</v>
      </c>
      <c r="E522" s="101">
        <v>0</v>
      </c>
      <c r="F522" s="135">
        <v>235</v>
      </c>
      <c r="G522" s="61">
        <f t="shared" si="63"/>
        <v>37.6</v>
      </c>
      <c r="H522" s="75">
        <f t="shared" si="68"/>
        <v>0</v>
      </c>
      <c r="I522" s="62">
        <f t="shared" si="66"/>
        <v>0</v>
      </c>
      <c r="J522" s="63">
        <f t="shared" si="59"/>
        <v>0</v>
      </c>
      <c r="K522" s="102"/>
    </row>
    <row r="523" spans="1:11" s="103" customFormat="1" ht="28.5" x14ac:dyDescent="0.45">
      <c r="A523" s="112">
        <v>2</v>
      </c>
      <c r="B523" s="100">
        <v>45418</v>
      </c>
      <c r="C523" s="78" t="s">
        <v>871</v>
      </c>
      <c r="D523" s="101" t="s">
        <v>0</v>
      </c>
      <c r="E523" s="101">
        <v>0</v>
      </c>
      <c r="F523" s="135">
        <v>11722.03</v>
      </c>
      <c r="G523" s="61">
        <f t="shared" si="63"/>
        <v>1875.5248000000001</v>
      </c>
      <c r="H523" s="75">
        <f t="shared" si="68"/>
        <v>0</v>
      </c>
      <c r="I523" s="62">
        <f t="shared" si="66"/>
        <v>0</v>
      </c>
      <c r="J523" s="63">
        <f t="shared" si="59"/>
        <v>0</v>
      </c>
      <c r="K523" s="102"/>
    </row>
    <row r="524" spans="1:11" s="103" customFormat="1" ht="28.5" x14ac:dyDescent="0.45">
      <c r="A524" s="112">
        <v>8</v>
      </c>
      <c r="B524" s="100">
        <v>45440</v>
      </c>
      <c r="C524" s="78" t="s">
        <v>981</v>
      </c>
      <c r="D524" s="101" t="s">
        <v>2</v>
      </c>
      <c r="E524" s="101">
        <v>3</v>
      </c>
      <c r="F524" s="135">
        <v>3663.42</v>
      </c>
      <c r="G524" s="61">
        <f t="shared" si="63"/>
        <v>586.1472</v>
      </c>
      <c r="H524" s="75">
        <f t="shared" si="68"/>
        <v>1978.2467999999999</v>
      </c>
      <c r="I524" s="62">
        <f t="shared" si="66"/>
        <v>10990.26</v>
      </c>
      <c r="J524" s="63">
        <f t="shared" si="59"/>
        <v>12968.506799999999</v>
      </c>
      <c r="K524" s="102"/>
    </row>
    <row r="525" spans="1:11" s="103" customFormat="1" ht="28.5" x14ac:dyDescent="0.45">
      <c r="A525" s="112">
        <v>1</v>
      </c>
      <c r="B525" s="100">
        <v>45453</v>
      </c>
      <c r="C525" s="78" t="s">
        <v>956</v>
      </c>
      <c r="D525" s="101" t="s">
        <v>82</v>
      </c>
      <c r="E525" s="101">
        <v>0</v>
      </c>
      <c r="F525" s="135">
        <v>2970</v>
      </c>
      <c r="G525" s="61">
        <f t="shared" si="63"/>
        <v>475.2</v>
      </c>
      <c r="H525" s="75">
        <f t="shared" si="68"/>
        <v>0</v>
      </c>
      <c r="I525" s="62">
        <f t="shared" si="66"/>
        <v>0</v>
      </c>
      <c r="J525" s="63">
        <f t="shared" si="59"/>
        <v>0</v>
      </c>
      <c r="K525" s="102"/>
    </row>
    <row r="526" spans="1:11" s="103" customFormat="1" ht="28.5" x14ac:dyDescent="0.45">
      <c r="A526" s="112">
        <v>2</v>
      </c>
      <c r="B526" s="100">
        <v>45453</v>
      </c>
      <c r="C526" s="78" t="s">
        <v>961</v>
      </c>
      <c r="D526" s="101" t="s">
        <v>82</v>
      </c>
      <c r="E526" s="101">
        <v>2</v>
      </c>
      <c r="F526" s="135">
        <v>1350</v>
      </c>
      <c r="G526" s="61">
        <f t="shared" si="63"/>
        <v>216</v>
      </c>
      <c r="H526" s="75">
        <f t="shared" si="68"/>
        <v>486</v>
      </c>
      <c r="I526" s="62">
        <f t="shared" si="66"/>
        <v>2700</v>
      </c>
      <c r="J526" s="63">
        <f t="shared" si="59"/>
        <v>3186</v>
      </c>
      <c r="K526" s="102"/>
    </row>
    <row r="527" spans="1:11" s="103" customFormat="1" ht="28.5" x14ac:dyDescent="0.45">
      <c r="A527" s="112">
        <v>2</v>
      </c>
      <c r="B527" s="100">
        <v>45453</v>
      </c>
      <c r="C527" s="78" t="s">
        <v>974</v>
      </c>
      <c r="D527" s="101" t="s">
        <v>82</v>
      </c>
      <c r="E527" s="101">
        <v>1</v>
      </c>
      <c r="F527" s="135">
        <v>380</v>
      </c>
      <c r="G527" s="61">
        <f t="shared" si="63"/>
        <v>60.800000000000004</v>
      </c>
      <c r="H527" s="75">
        <f t="shared" si="68"/>
        <v>68.399999999999991</v>
      </c>
      <c r="I527" s="62">
        <f t="shared" si="66"/>
        <v>380</v>
      </c>
      <c r="J527" s="63">
        <f t="shared" si="59"/>
        <v>448.4</v>
      </c>
      <c r="K527" s="102"/>
    </row>
    <row r="528" spans="1:11" s="103" customFormat="1" ht="28.5" x14ac:dyDescent="0.45">
      <c r="A528" s="112">
        <v>1</v>
      </c>
      <c r="B528" s="100">
        <v>45201</v>
      </c>
      <c r="C528" s="78" t="s">
        <v>743</v>
      </c>
      <c r="D528" s="101" t="s">
        <v>0</v>
      </c>
      <c r="E528" s="101">
        <v>0</v>
      </c>
      <c r="F528" s="135">
        <v>1125.78</v>
      </c>
      <c r="G528" s="61">
        <f t="shared" si="63"/>
        <v>180.12479999999999</v>
      </c>
      <c r="H528" s="75">
        <f t="shared" si="67"/>
        <v>0</v>
      </c>
      <c r="I528" s="62">
        <f t="shared" si="66"/>
        <v>0</v>
      </c>
      <c r="J528" s="63">
        <f t="shared" si="59"/>
        <v>0</v>
      </c>
      <c r="K528" s="102"/>
    </row>
    <row r="529" spans="1:11" s="103" customFormat="1" ht="28.5" x14ac:dyDescent="0.45">
      <c r="A529" s="112">
        <v>1</v>
      </c>
      <c r="B529" s="100">
        <v>45194</v>
      </c>
      <c r="C529" s="78" t="s">
        <v>721</v>
      </c>
      <c r="D529" s="101" t="s">
        <v>0</v>
      </c>
      <c r="E529" s="101">
        <v>0</v>
      </c>
      <c r="F529" s="135">
        <v>230</v>
      </c>
      <c r="G529" s="61">
        <f t="shared" si="63"/>
        <v>36.800000000000004</v>
      </c>
      <c r="H529" s="75">
        <f t="shared" si="67"/>
        <v>0</v>
      </c>
      <c r="I529" s="62">
        <f t="shared" si="66"/>
        <v>0</v>
      </c>
      <c r="J529" s="63">
        <f t="shared" si="59"/>
        <v>0</v>
      </c>
      <c r="K529" s="102"/>
    </row>
    <row r="530" spans="1:11" s="103" customFormat="1" ht="28.5" x14ac:dyDescent="0.45">
      <c r="A530" s="112">
        <v>2</v>
      </c>
      <c r="B530" s="100">
        <v>45418</v>
      </c>
      <c r="C530" s="78" t="s">
        <v>870</v>
      </c>
      <c r="D530" s="101" t="s">
        <v>0</v>
      </c>
      <c r="E530" s="101">
        <v>0</v>
      </c>
      <c r="F530" s="135">
        <v>12736</v>
      </c>
      <c r="G530" s="61">
        <f t="shared" si="63"/>
        <v>2037.76</v>
      </c>
      <c r="H530" s="75">
        <f>E530*F530*0.18</f>
        <v>0</v>
      </c>
      <c r="I530" s="62">
        <f t="shared" si="66"/>
        <v>0</v>
      </c>
      <c r="J530" s="63">
        <f t="shared" si="59"/>
        <v>0</v>
      </c>
      <c r="K530" s="102"/>
    </row>
    <row r="531" spans="1:11" s="103" customFormat="1" ht="28.5" x14ac:dyDescent="0.45">
      <c r="A531" s="112">
        <v>1</v>
      </c>
      <c r="B531" s="100">
        <v>44686</v>
      </c>
      <c r="C531" s="78" t="s">
        <v>523</v>
      </c>
      <c r="D531" s="101" t="s">
        <v>0</v>
      </c>
      <c r="E531" s="101">
        <v>0</v>
      </c>
      <c r="F531" s="135">
        <v>53578.57</v>
      </c>
      <c r="G531" s="75">
        <v>0</v>
      </c>
      <c r="H531" s="75">
        <f t="shared" si="67"/>
        <v>0</v>
      </c>
      <c r="I531" s="62">
        <f t="shared" si="66"/>
        <v>0</v>
      </c>
      <c r="J531" s="63">
        <f t="shared" si="59"/>
        <v>0</v>
      </c>
      <c r="K531" s="102"/>
    </row>
    <row r="532" spans="1:11" s="103" customFormat="1" ht="28.5" x14ac:dyDescent="0.45">
      <c r="A532" s="112">
        <v>1</v>
      </c>
      <c r="B532" s="100">
        <v>44686</v>
      </c>
      <c r="C532" s="78" t="s">
        <v>524</v>
      </c>
      <c r="D532" s="101" t="s">
        <v>0</v>
      </c>
      <c r="E532" s="101">
        <v>0</v>
      </c>
      <c r="F532" s="75">
        <v>138315.14000000001</v>
      </c>
      <c r="G532" s="75">
        <v>0</v>
      </c>
      <c r="H532" s="75">
        <f t="shared" si="67"/>
        <v>0</v>
      </c>
      <c r="I532" s="62">
        <f t="shared" si="66"/>
        <v>0</v>
      </c>
      <c r="J532" s="63">
        <f t="shared" si="59"/>
        <v>0</v>
      </c>
      <c r="K532" s="102"/>
    </row>
    <row r="533" spans="1:11" s="103" customFormat="1" ht="28.5" x14ac:dyDescent="0.45">
      <c r="A533" s="112">
        <v>2</v>
      </c>
      <c r="B533" s="100">
        <v>44686</v>
      </c>
      <c r="C533" s="78" t="s">
        <v>525</v>
      </c>
      <c r="D533" s="101" t="s">
        <v>0</v>
      </c>
      <c r="E533" s="101">
        <v>0</v>
      </c>
      <c r="F533" s="135">
        <v>3079.29</v>
      </c>
      <c r="G533" s="75">
        <v>0</v>
      </c>
      <c r="H533" s="75">
        <f t="shared" si="67"/>
        <v>0</v>
      </c>
      <c r="I533" s="62">
        <f t="shared" si="66"/>
        <v>0</v>
      </c>
      <c r="J533" s="63">
        <f t="shared" si="59"/>
        <v>0</v>
      </c>
      <c r="K533" s="102"/>
    </row>
    <row r="534" spans="1:11" s="103" customFormat="1" ht="28.5" x14ac:dyDescent="0.45">
      <c r="A534" s="112">
        <v>1</v>
      </c>
      <c r="B534" s="100">
        <v>44686</v>
      </c>
      <c r="C534" s="104" t="s">
        <v>526</v>
      </c>
      <c r="D534" s="101" t="s">
        <v>0</v>
      </c>
      <c r="E534" s="101">
        <v>0</v>
      </c>
      <c r="F534" s="76">
        <v>32852.730000000003</v>
      </c>
      <c r="G534" s="75">
        <v>0</v>
      </c>
      <c r="H534" s="75">
        <f t="shared" si="67"/>
        <v>0</v>
      </c>
      <c r="I534" s="62">
        <f t="shared" si="66"/>
        <v>0</v>
      </c>
      <c r="J534" s="63">
        <f t="shared" si="59"/>
        <v>0</v>
      </c>
      <c r="K534" s="102"/>
    </row>
    <row r="535" spans="1:11" s="103" customFormat="1" ht="28.5" x14ac:dyDescent="0.45">
      <c r="A535" s="112">
        <v>3</v>
      </c>
      <c r="B535" s="100">
        <v>44686</v>
      </c>
      <c r="C535" s="104" t="s">
        <v>527</v>
      </c>
      <c r="D535" s="74" t="s">
        <v>0</v>
      </c>
      <c r="E535" s="101">
        <v>0</v>
      </c>
      <c r="F535" s="76">
        <v>2068.5500000000002</v>
      </c>
      <c r="G535" s="75">
        <v>0</v>
      </c>
      <c r="H535" s="75">
        <f t="shared" si="67"/>
        <v>0</v>
      </c>
      <c r="I535" s="62">
        <f t="shared" si="66"/>
        <v>0</v>
      </c>
      <c r="J535" s="63">
        <f t="shared" si="59"/>
        <v>0</v>
      </c>
      <c r="K535" s="102"/>
    </row>
    <row r="536" spans="1:11" ht="28.5" x14ac:dyDescent="0.45">
      <c r="A536" s="112">
        <v>4</v>
      </c>
      <c r="B536" s="57">
        <v>42758</v>
      </c>
      <c r="C536" s="58" t="s">
        <v>157</v>
      </c>
      <c r="D536" s="59" t="s">
        <v>0</v>
      </c>
      <c r="E536" s="59">
        <v>0</v>
      </c>
      <c r="F536" s="66">
        <v>861</v>
      </c>
      <c r="G536" s="61">
        <f t="shared" ref="G536:G571" si="69">0.16*F536</f>
        <v>137.76</v>
      </c>
      <c r="H536" s="75">
        <f t="shared" si="67"/>
        <v>0</v>
      </c>
      <c r="I536" s="62">
        <f t="shared" si="66"/>
        <v>0</v>
      </c>
      <c r="J536" s="63">
        <f t="shared" si="59"/>
        <v>0</v>
      </c>
      <c r="K536" s="46"/>
    </row>
    <row r="537" spans="1:11" ht="28.5" x14ac:dyDescent="0.45">
      <c r="A537" s="112">
        <v>25</v>
      </c>
      <c r="B537" s="57">
        <v>43087</v>
      </c>
      <c r="C537" s="58" t="s">
        <v>166</v>
      </c>
      <c r="D537" s="59" t="s">
        <v>0</v>
      </c>
      <c r="E537" s="59">
        <v>0</v>
      </c>
      <c r="F537" s="66">
        <v>350</v>
      </c>
      <c r="G537" s="61">
        <f t="shared" si="69"/>
        <v>56</v>
      </c>
      <c r="H537" s="75">
        <f t="shared" si="67"/>
        <v>0</v>
      </c>
      <c r="I537" s="62">
        <f t="shared" si="66"/>
        <v>0</v>
      </c>
      <c r="J537" s="63">
        <f t="shared" si="59"/>
        <v>0</v>
      </c>
      <c r="K537" s="46"/>
    </row>
    <row r="538" spans="1:11" s="36" customFormat="1" ht="28.5" x14ac:dyDescent="0.45">
      <c r="A538" s="112">
        <v>25</v>
      </c>
      <c r="B538" s="57">
        <v>45281</v>
      </c>
      <c r="C538" s="58" t="s">
        <v>810</v>
      </c>
      <c r="D538" s="59" t="s">
        <v>0</v>
      </c>
      <c r="E538" s="59">
        <v>0</v>
      </c>
      <c r="F538" s="66">
        <v>1122.8800000000001</v>
      </c>
      <c r="G538" s="61"/>
      <c r="H538" s="75">
        <f t="shared" si="67"/>
        <v>0</v>
      </c>
      <c r="I538" s="62">
        <f t="shared" si="66"/>
        <v>0</v>
      </c>
      <c r="J538" s="63">
        <f t="shared" si="59"/>
        <v>0</v>
      </c>
      <c r="K538" s="46"/>
    </row>
    <row r="539" spans="1:11" s="36" customFormat="1" ht="28.5" x14ac:dyDescent="0.45">
      <c r="A539" s="106">
        <v>0</v>
      </c>
      <c r="B539" s="57">
        <v>44880</v>
      </c>
      <c r="C539" s="58" t="s">
        <v>608</v>
      </c>
      <c r="D539" s="59" t="s">
        <v>0</v>
      </c>
      <c r="E539" s="59">
        <v>0</v>
      </c>
      <c r="F539" s="66">
        <v>0</v>
      </c>
      <c r="G539" s="61">
        <f t="shared" si="69"/>
        <v>0</v>
      </c>
      <c r="H539" s="75">
        <f t="shared" si="67"/>
        <v>0</v>
      </c>
      <c r="I539" s="62">
        <f t="shared" si="66"/>
        <v>0</v>
      </c>
      <c r="J539" s="63">
        <f t="shared" si="59"/>
        <v>0</v>
      </c>
      <c r="K539" s="46"/>
    </row>
    <row r="540" spans="1:11" s="36" customFormat="1" ht="28.5" x14ac:dyDescent="0.45">
      <c r="A540" s="106">
        <v>3</v>
      </c>
      <c r="B540" s="57">
        <v>45273</v>
      </c>
      <c r="C540" s="58" t="s">
        <v>801</v>
      </c>
      <c r="D540" s="59" t="s">
        <v>0</v>
      </c>
      <c r="E540" s="59">
        <v>0</v>
      </c>
      <c r="F540" s="66">
        <v>6481.29</v>
      </c>
      <c r="G540" s="61">
        <f t="shared" si="69"/>
        <v>1037.0064</v>
      </c>
      <c r="H540" s="75">
        <f>E540*F540*0.16</f>
        <v>0</v>
      </c>
      <c r="I540" s="62">
        <f t="shared" si="66"/>
        <v>0</v>
      </c>
      <c r="J540" s="63">
        <f t="shared" si="59"/>
        <v>0</v>
      </c>
      <c r="K540" s="46"/>
    </row>
    <row r="541" spans="1:11" s="36" customFormat="1" ht="28.5" x14ac:dyDescent="0.45">
      <c r="A541" s="106">
        <v>7</v>
      </c>
      <c r="B541" s="57">
        <v>45453</v>
      </c>
      <c r="C541" s="58" t="s">
        <v>959</v>
      </c>
      <c r="D541" s="59" t="s">
        <v>0</v>
      </c>
      <c r="E541" s="59">
        <v>3</v>
      </c>
      <c r="F541" s="66">
        <v>965</v>
      </c>
      <c r="G541" s="61">
        <f t="shared" si="69"/>
        <v>154.4</v>
      </c>
      <c r="H541" s="75">
        <f>E541*F541*0.18</f>
        <v>521.1</v>
      </c>
      <c r="I541" s="62">
        <f t="shared" si="66"/>
        <v>2895</v>
      </c>
      <c r="J541" s="63">
        <f t="shared" si="59"/>
        <v>3416.1</v>
      </c>
      <c r="K541" s="46"/>
    </row>
    <row r="542" spans="1:11" s="36" customFormat="1" ht="28.5" x14ac:dyDescent="0.45">
      <c r="A542" s="106">
        <v>1</v>
      </c>
      <c r="B542" s="57">
        <v>45257</v>
      </c>
      <c r="C542" s="58" t="s">
        <v>774</v>
      </c>
      <c r="D542" s="59" t="s">
        <v>0</v>
      </c>
      <c r="E542" s="59">
        <v>0</v>
      </c>
      <c r="F542" s="66">
        <v>203389.83</v>
      </c>
      <c r="G542" s="61">
        <f t="shared" si="69"/>
        <v>32542.372799999997</v>
      </c>
      <c r="H542" s="75">
        <f t="shared" si="67"/>
        <v>0</v>
      </c>
      <c r="I542" s="62">
        <f t="shared" si="66"/>
        <v>0</v>
      </c>
      <c r="J542" s="63">
        <f t="shared" si="59"/>
        <v>0</v>
      </c>
      <c r="K542" s="46"/>
    </row>
    <row r="543" spans="1:11" s="36" customFormat="1" ht="28.5" x14ac:dyDescent="0.45">
      <c r="A543" s="106">
        <v>1</v>
      </c>
      <c r="B543" s="57">
        <v>45257</v>
      </c>
      <c r="C543" s="58" t="s">
        <v>773</v>
      </c>
      <c r="D543" s="59" t="s">
        <v>0</v>
      </c>
      <c r="E543" s="59">
        <v>0</v>
      </c>
      <c r="F543" s="66">
        <v>72457.63</v>
      </c>
      <c r="G543" s="61">
        <f t="shared" si="69"/>
        <v>11593.220800000001</v>
      </c>
      <c r="H543" s="75">
        <f t="shared" si="67"/>
        <v>0</v>
      </c>
      <c r="I543" s="62">
        <f t="shared" si="66"/>
        <v>0</v>
      </c>
      <c r="J543" s="63">
        <f t="shared" si="59"/>
        <v>0</v>
      </c>
      <c r="K543" s="46"/>
    </row>
    <row r="544" spans="1:11" s="36" customFormat="1" ht="28.5" x14ac:dyDescent="0.45">
      <c r="A544" s="106">
        <v>1</v>
      </c>
      <c r="B544" s="57">
        <v>45257</v>
      </c>
      <c r="C544" s="58" t="s">
        <v>780</v>
      </c>
      <c r="D544" s="59" t="s">
        <v>0</v>
      </c>
      <c r="E544" s="59">
        <v>0</v>
      </c>
      <c r="F544" s="66">
        <v>51152.54</v>
      </c>
      <c r="G544" s="61">
        <f t="shared" si="69"/>
        <v>8184.4064000000008</v>
      </c>
      <c r="H544" s="75">
        <f t="shared" si="67"/>
        <v>0</v>
      </c>
      <c r="I544" s="62">
        <f t="shared" si="66"/>
        <v>0</v>
      </c>
      <c r="J544" s="63">
        <f t="shared" ref="J544:J552" si="70">H544+I544</f>
        <v>0</v>
      </c>
      <c r="K544" s="46"/>
    </row>
    <row r="545" spans="1:11" ht="28.5" x14ac:dyDescent="0.45">
      <c r="A545" s="106">
        <v>0</v>
      </c>
      <c r="B545" s="57">
        <v>43462</v>
      </c>
      <c r="C545" s="64" t="s">
        <v>138</v>
      </c>
      <c r="D545" s="59" t="s">
        <v>586</v>
      </c>
      <c r="E545" s="59">
        <v>0</v>
      </c>
      <c r="F545" s="66">
        <v>10.050000000000001</v>
      </c>
      <c r="G545" s="61">
        <f t="shared" si="69"/>
        <v>1.6080000000000001</v>
      </c>
      <c r="H545" s="61">
        <f t="shared" ref="H545:H551" si="71">E545*F545*0.16</f>
        <v>0</v>
      </c>
      <c r="I545" s="62">
        <f t="shared" si="66"/>
        <v>0</v>
      </c>
      <c r="J545" s="63">
        <f t="shared" si="70"/>
        <v>0</v>
      </c>
      <c r="K545" s="46"/>
    </row>
    <row r="546" spans="1:11" ht="28.5" x14ac:dyDescent="0.45">
      <c r="A546" s="106">
        <v>5</v>
      </c>
      <c r="B546" s="57">
        <v>42278</v>
      </c>
      <c r="C546" s="64" t="s">
        <v>164</v>
      </c>
      <c r="D546" s="59" t="s">
        <v>586</v>
      </c>
      <c r="E546" s="59">
        <v>0</v>
      </c>
      <c r="F546" s="66">
        <v>1734.6</v>
      </c>
      <c r="G546" s="61">
        <f t="shared" si="69"/>
        <v>277.536</v>
      </c>
      <c r="H546" s="61">
        <f t="shared" si="71"/>
        <v>0</v>
      </c>
      <c r="I546" s="62">
        <f t="shared" si="66"/>
        <v>0</v>
      </c>
      <c r="J546" s="63">
        <f t="shared" si="70"/>
        <v>0</v>
      </c>
      <c r="K546" s="46"/>
    </row>
    <row r="547" spans="1:11" ht="28.5" x14ac:dyDescent="0.45">
      <c r="A547" s="106">
        <v>0</v>
      </c>
      <c r="B547" s="57">
        <v>41815</v>
      </c>
      <c r="C547" s="58" t="s">
        <v>172</v>
      </c>
      <c r="D547" s="59" t="s">
        <v>586</v>
      </c>
      <c r="E547" s="59">
        <v>0</v>
      </c>
      <c r="F547" s="66">
        <v>313.88</v>
      </c>
      <c r="G547" s="61">
        <f t="shared" si="69"/>
        <v>50.220799999999997</v>
      </c>
      <c r="H547" s="61">
        <f t="shared" si="71"/>
        <v>0</v>
      </c>
      <c r="I547" s="62">
        <f t="shared" si="66"/>
        <v>0</v>
      </c>
      <c r="J547" s="63">
        <f t="shared" si="70"/>
        <v>0</v>
      </c>
      <c r="K547" s="46"/>
    </row>
    <row r="548" spans="1:11" ht="28.5" x14ac:dyDescent="0.45">
      <c r="A548" s="106">
        <v>0</v>
      </c>
      <c r="B548" s="57">
        <v>39841</v>
      </c>
      <c r="C548" s="64" t="s">
        <v>23</v>
      </c>
      <c r="D548" s="59" t="s">
        <v>586</v>
      </c>
      <c r="E548" s="59">
        <v>24</v>
      </c>
      <c r="F548" s="70">
        <v>99.76</v>
      </c>
      <c r="G548" s="61">
        <f t="shared" si="69"/>
        <v>15.961600000000001</v>
      </c>
      <c r="H548" s="61">
        <f t="shared" si="71"/>
        <v>383.07840000000004</v>
      </c>
      <c r="I548" s="62">
        <f t="shared" si="66"/>
        <v>2394.2400000000002</v>
      </c>
      <c r="J548" s="63">
        <f t="shared" si="70"/>
        <v>2777.3184000000001</v>
      </c>
      <c r="K548" s="46"/>
    </row>
    <row r="549" spans="1:11" ht="28.5" x14ac:dyDescent="0.45">
      <c r="A549" s="106">
        <v>0</v>
      </c>
      <c r="B549" s="57">
        <v>39677</v>
      </c>
      <c r="C549" s="64" t="s">
        <v>25</v>
      </c>
      <c r="D549" s="59" t="s">
        <v>586</v>
      </c>
      <c r="E549" s="59">
        <v>0</v>
      </c>
      <c r="F549" s="66">
        <v>1200</v>
      </c>
      <c r="G549" s="61">
        <f t="shared" si="69"/>
        <v>192</v>
      </c>
      <c r="H549" s="61">
        <f t="shared" si="71"/>
        <v>0</v>
      </c>
      <c r="I549" s="62">
        <f t="shared" si="53"/>
        <v>0</v>
      </c>
      <c r="J549" s="63">
        <f t="shared" si="70"/>
        <v>0</v>
      </c>
      <c r="K549" s="46"/>
    </row>
    <row r="550" spans="1:11" ht="28.5" x14ac:dyDescent="0.45">
      <c r="A550" s="106">
        <v>0</v>
      </c>
      <c r="B550" s="57">
        <v>41922</v>
      </c>
      <c r="C550" s="64" t="s">
        <v>148</v>
      </c>
      <c r="D550" s="59" t="s">
        <v>586</v>
      </c>
      <c r="E550" s="59">
        <v>0</v>
      </c>
      <c r="F550" s="66">
        <v>1210</v>
      </c>
      <c r="G550" s="61">
        <f t="shared" si="69"/>
        <v>193.6</v>
      </c>
      <c r="H550" s="61">
        <f t="shared" si="71"/>
        <v>0</v>
      </c>
      <c r="I550" s="62">
        <f t="shared" si="53"/>
        <v>0</v>
      </c>
      <c r="J550" s="63">
        <f t="shared" si="70"/>
        <v>0</v>
      </c>
      <c r="K550" s="46"/>
    </row>
    <row r="551" spans="1:11" ht="28.5" x14ac:dyDescent="0.45">
      <c r="A551" s="106">
        <v>0</v>
      </c>
      <c r="B551" s="57">
        <v>43676</v>
      </c>
      <c r="C551" s="64" t="s">
        <v>153</v>
      </c>
      <c r="D551" s="59" t="s">
        <v>586</v>
      </c>
      <c r="E551" s="59">
        <v>0</v>
      </c>
      <c r="F551" s="66">
        <v>2775.36</v>
      </c>
      <c r="G551" s="61">
        <f t="shared" si="69"/>
        <v>444.05760000000004</v>
      </c>
      <c r="H551" s="61">
        <f t="shared" si="71"/>
        <v>0</v>
      </c>
      <c r="I551" s="62">
        <f t="shared" si="53"/>
        <v>0</v>
      </c>
      <c r="J551" s="63">
        <f t="shared" si="70"/>
        <v>0</v>
      </c>
      <c r="K551" s="46"/>
    </row>
    <row r="552" spans="1:11" s="36" customFormat="1" ht="28.5" x14ac:dyDescent="0.45">
      <c r="A552" s="106">
        <v>4</v>
      </c>
      <c r="B552" s="57">
        <v>45440</v>
      </c>
      <c r="C552" s="64" t="s">
        <v>914</v>
      </c>
      <c r="D552" s="59" t="s">
        <v>586</v>
      </c>
      <c r="E552" s="59">
        <v>0</v>
      </c>
      <c r="F552" s="66">
        <v>2900</v>
      </c>
      <c r="G552" s="61">
        <f t="shared" si="69"/>
        <v>464</v>
      </c>
      <c r="H552" s="61">
        <f>E552*F552*0.18</f>
        <v>0</v>
      </c>
      <c r="I552" s="62">
        <f t="shared" si="53"/>
        <v>0</v>
      </c>
      <c r="J552" s="63">
        <f t="shared" si="70"/>
        <v>0</v>
      </c>
      <c r="K552" s="46"/>
    </row>
    <row r="553" spans="1:11" ht="28.5" x14ac:dyDescent="0.45">
      <c r="A553" s="106">
        <v>0</v>
      </c>
      <c r="B553" s="57">
        <v>44721</v>
      </c>
      <c r="C553" s="64" t="s">
        <v>373</v>
      </c>
      <c r="D553" s="126" t="s">
        <v>586</v>
      </c>
      <c r="E553" s="59">
        <v>0</v>
      </c>
      <c r="F553" s="66">
        <v>0</v>
      </c>
      <c r="G553" s="61">
        <f t="shared" si="69"/>
        <v>0</v>
      </c>
      <c r="H553" s="61">
        <f>E553*F553*0.16</f>
        <v>0</v>
      </c>
      <c r="I553" s="62">
        <f t="shared" si="53"/>
        <v>0</v>
      </c>
      <c r="J553" s="63">
        <f>H553+I568</f>
        <v>0</v>
      </c>
      <c r="K553" s="46"/>
    </row>
    <row r="554" spans="1:11" s="129" customFormat="1" ht="28.5" x14ac:dyDescent="0.45">
      <c r="A554" s="106">
        <v>0</v>
      </c>
      <c r="B554" s="125">
        <v>44399</v>
      </c>
      <c r="C554" s="64" t="s">
        <v>26</v>
      </c>
      <c r="D554" s="126" t="s">
        <v>586</v>
      </c>
      <c r="E554" s="120">
        <v>0</v>
      </c>
      <c r="F554" s="66">
        <v>153.4</v>
      </c>
      <c r="G554" s="61">
        <f t="shared" si="69"/>
        <v>24.544</v>
      </c>
      <c r="H554" s="61">
        <f>E554*F554*0.16</f>
        <v>0</v>
      </c>
      <c r="I554" s="62">
        <f t="shared" si="53"/>
        <v>0</v>
      </c>
      <c r="J554" s="63"/>
      <c r="K554" s="128"/>
    </row>
    <row r="555" spans="1:11" s="129" customFormat="1" ht="28.5" x14ac:dyDescent="0.45">
      <c r="A555" s="106">
        <v>69</v>
      </c>
      <c r="B555" s="125">
        <v>44834</v>
      </c>
      <c r="C555" s="64" t="s">
        <v>591</v>
      </c>
      <c r="D555" s="126" t="s">
        <v>586</v>
      </c>
      <c r="E555" s="120">
        <v>0</v>
      </c>
      <c r="F555" s="66">
        <v>0</v>
      </c>
      <c r="G555" s="61">
        <f t="shared" si="69"/>
        <v>0</v>
      </c>
      <c r="H555" s="61">
        <f>E555*F555*0.16</f>
        <v>0</v>
      </c>
      <c r="I555" s="62">
        <f t="shared" si="53"/>
        <v>0</v>
      </c>
      <c r="J555" s="63">
        <f>H555+I571</f>
        <v>0</v>
      </c>
      <c r="K555" s="128"/>
    </row>
    <row r="556" spans="1:11" s="129" customFormat="1" ht="28.5" x14ac:dyDescent="0.45">
      <c r="A556" s="124">
        <v>0</v>
      </c>
      <c r="B556" s="125">
        <v>44616</v>
      </c>
      <c r="C556" s="64" t="s">
        <v>658</v>
      </c>
      <c r="D556" s="126" t="s">
        <v>586</v>
      </c>
      <c r="E556" s="120">
        <v>0</v>
      </c>
      <c r="F556" s="66"/>
      <c r="G556" s="61"/>
      <c r="H556" s="61"/>
      <c r="I556" s="62"/>
      <c r="J556" s="63">
        <f>H556+I572</f>
        <v>0</v>
      </c>
      <c r="K556" s="128"/>
    </row>
    <row r="557" spans="1:11" s="129" customFormat="1" ht="28.5" x14ac:dyDescent="0.45">
      <c r="A557" s="124">
        <v>3</v>
      </c>
      <c r="B557" s="125">
        <v>44995</v>
      </c>
      <c r="C557" s="64" t="s">
        <v>661</v>
      </c>
      <c r="D557" s="126" t="s">
        <v>586</v>
      </c>
      <c r="E557" s="120">
        <v>0</v>
      </c>
      <c r="F557" s="66"/>
      <c r="G557" s="61"/>
      <c r="H557" s="61"/>
      <c r="I557" s="62"/>
      <c r="J557" s="63">
        <f>H557+I573</f>
        <v>0</v>
      </c>
      <c r="K557" s="128"/>
    </row>
    <row r="558" spans="1:11" s="129" customFormat="1" ht="28.5" x14ac:dyDescent="0.45">
      <c r="A558" s="124">
        <v>0</v>
      </c>
      <c r="B558" s="125">
        <v>45057</v>
      </c>
      <c r="C558" s="64" t="s">
        <v>661</v>
      </c>
      <c r="D558" s="126" t="s">
        <v>586</v>
      </c>
      <c r="E558" s="120">
        <v>0</v>
      </c>
      <c r="F558" s="66"/>
      <c r="G558" s="61"/>
      <c r="H558" s="61"/>
      <c r="I558" s="62"/>
      <c r="J558" s="63">
        <f>H558+I574</f>
        <v>0</v>
      </c>
      <c r="K558" s="128"/>
    </row>
    <row r="559" spans="1:11" s="129" customFormat="1" ht="28.5" x14ac:dyDescent="0.45">
      <c r="A559" s="124">
        <v>67</v>
      </c>
      <c r="B559" s="125">
        <v>44798</v>
      </c>
      <c r="C559" s="64" t="s">
        <v>26</v>
      </c>
      <c r="D559" s="59" t="s">
        <v>586</v>
      </c>
      <c r="E559" s="120">
        <v>0</v>
      </c>
      <c r="F559" s="66">
        <v>279</v>
      </c>
      <c r="G559" s="61">
        <f t="shared" si="69"/>
        <v>44.64</v>
      </c>
      <c r="H559" s="61">
        <f>E559*F559*0.18</f>
        <v>0</v>
      </c>
      <c r="I559" s="62">
        <f t="shared" si="53"/>
        <v>0</v>
      </c>
      <c r="J559" s="63">
        <f>H559+I576</f>
        <v>0</v>
      </c>
      <c r="K559" s="128"/>
    </row>
    <row r="560" spans="1:11" s="129" customFormat="1" ht="28.5" x14ac:dyDescent="0.45">
      <c r="A560" s="124">
        <v>59</v>
      </c>
      <c r="B560" s="125">
        <v>44880</v>
      </c>
      <c r="C560" s="64" t="s">
        <v>989</v>
      </c>
      <c r="D560" s="59" t="s">
        <v>586</v>
      </c>
      <c r="E560" s="120">
        <v>0</v>
      </c>
      <c r="F560" s="66">
        <v>0</v>
      </c>
      <c r="G560" s="61">
        <f t="shared" si="69"/>
        <v>0</v>
      </c>
      <c r="H560" s="61">
        <f>E560*F560*0.18</f>
        <v>0</v>
      </c>
      <c r="I560" s="62">
        <f t="shared" ref="I560:I566" si="72">E560*F560</f>
        <v>0</v>
      </c>
      <c r="J560" s="63">
        <f>H560+I592</f>
        <v>0</v>
      </c>
      <c r="K560" s="128"/>
    </row>
    <row r="561" spans="1:11" s="129" customFormat="1" ht="28.5" x14ac:dyDescent="0.45">
      <c r="A561" s="124">
        <v>95</v>
      </c>
      <c r="B561" s="125">
        <v>45098</v>
      </c>
      <c r="C561" s="64" t="s">
        <v>599</v>
      </c>
      <c r="D561" s="59" t="s">
        <v>586</v>
      </c>
      <c r="E561" s="120">
        <v>0</v>
      </c>
      <c r="F561" s="66">
        <v>225</v>
      </c>
      <c r="G561" s="61">
        <f t="shared" ref="G561:G567" si="73">0.16*F561</f>
        <v>36</v>
      </c>
      <c r="H561" s="61">
        <f>E561*F561*0.18</f>
        <v>0</v>
      </c>
      <c r="I561" s="62">
        <f t="shared" si="72"/>
        <v>0</v>
      </c>
      <c r="J561" s="63">
        <f t="shared" ref="J561:J618" si="74">H561+I561</f>
        <v>0</v>
      </c>
      <c r="K561" s="128"/>
    </row>
    <row r="562" spans="1:11" s="129" customFormat="1" ht="28.5" x14ac:dyDescent="0.45">
      <c r="A562" s="124">
        <v>100</v>
      </c>
      <c r="B562" s="125">
        <v>45202</v>
      </c>
      <c r="C562" s="64" t="s">
        <v>599</v>
      </c>
      <c r="D562" s="59" t="s">
        <v>586</v>
      </c>
      <c r="E562" s="120">
        <v>0</v>
      </c>
      <c r="F562" s="66">
        <v>398.23</v>
      </c>
      <c r="G562" s="61">
        <f t="shared" si="73"/>
        <v>63.716800000000006</v>
      </c>
      <c r="H562" s="61">
        <f>E562+F562*0.18</f>
        <v>71.681399999999996</v>
      </c>
      <c r="I562" s="62">
        <f t="shared" si="72"/>
        <v>0</v>
      </c>
      <c r="J562" s="63">
        <f t="shared" si="74"/>
        <v>71.681399999999996</v>
      </c>
      <c r="K562" s="128"/>
    </row>
    <row r="563" spans="1:11" s="129" customFormat="1" ht="28.5" x14ac:dyDescent="0.45">
      <c r="A563" s="124">
        <v>1000</v>
      </c>
      <c r="B563" s="125">
        <v>45419</v>
      </c>
      <c r="C563" s="64" t="s">
        <v>599</v>
      </c>
      <c r="D563" s="59" t="s">
        <v>586</v>
      </c>
      <c r="E563" s="120">
        <v>902</v>
      </c>
      <c r="F563" s="66">
        <v>199</v>
      </c>
      <c r="G563" s="61">
        <f t="shared" si="73"/>
        <v>31.84</v>
      </c>
      <c r="H563" s="61">
        <f>E563+F563*0.18</f>
        <v>937.82</v>
      </c>
      <c r="I563" s="62">
        <f t="shared" si="72"/>
        <v>179498</v>
      </c>
      <c r="J563" s="63">
        <f t="shared" si="74"/>
        <v>180435.82</v>
      </c>
      <c r="K563" s="128"/>
    </row>
    <row r="564" spans="1:11" s="129" customFormat="1" ht="28.5" x14ac:dyDescent="0.45">
      <c r="A564" s="124">
        <v>150</v>
      </c>
      <c r="B564" s="125">
        <v>44880</v>
      </c>
      <c r="C564" s="64" t="s">
        <v>988</v>
      </c>
      <c r="D564" s="59" t="s">
        <v>586</v>
      </c>
      <c r="E564" s="120">
        <v>0</v>
      </c>
      <c r="F564" s="66">
        <v>0</v>
      </c>
      <c r="G564" s="61">
        <f t="shared" si="73"/>
        <v>0</v>
      </c>
      <c r="H564" s="61">
        <f>E564*F564*0.18</f>
        <v>0</v>
      </c>
      <c r="I564" s="62">
        <f t="shared" si="72"/>
        <v>0</v>
      </c>
      <c r="J564" s="63">
        <f t="shared" si="74"/>
        <v>0</v>
      </c>
      <c r="K564" s="128"/>
    </row>
    <row r="565" spans="1:11" s="129" customFormat="1" ht="28.5" x14ac:dyDescent="0.45">
      <c r="A565" s="124">
        <v>70</v>
      </c>
      <c r="B565" s="125">
        <v>45419</v>
      </c>
      <c r="C565" s="64" t="s">
        <v>600</v>
      </c>
      <c r="D565" s="59" t="s">
        <v>586</v>
      </c>
      <c r="E565" s="120">
        <v>70</v>
      </c>
      <c r="F565" s="66">
        <v>255</v>
      </c>
      <c r="G565" s="61">
        <f t="shared" si="73"/>
        <v>40.800000000000004</v>
      </c>
      <c r="H565" s="61">
        <f>E565*F565*0.18</f>
        <v>3213</v>
      </c>
      <c r="I565" s="62">
        <f t="shared" si="72"/>
        <v>17850</v>
      </c>
      <c r="J565" s="63">
        <f t="shared" si="74"/>
        <v>21063</v>
      </c>
      <c r="K565" s="128"/>
    </row>
    <row r="566" spans="1:11" ht="28.5" x14ac:dyDescent="0.45">
      <c r="A566" s="124">
        <v>471</v>
      </c>
      <c r="B566" s="57">
        <v>44188</v>
      </c>
      <c r="C566" s="64" t="s">
        <v>535</v>
      </c>
      <c r="D566" s="59" t="s">
        <v>586</v>
      </c>
      <c r="E566" s="59">
        <v>0</v>
      </c>
      <c r="F566" s="66">
        <v>0</v>
      </c>
      <c r="G566" s="61">
        <f t="shared" si="73"/>
        <v>0</v>
      </c>
      <c r="H566" s="61">
        <f>E566*F566*0.18</f>
        <v>0</v>
      </c>
      <c r="I566" s="62">
        <f t="shared" si="72"/>
        <v>0</v>
      </c>
      <c r="J566" s="63">
        <f t="shared" si="74"/>
        <v>0</v>
      </c>
      <c r="K566" s="46"/>
    </row>
    <row r="567" spans="1:11" s="36" customFormat="1" ht="28.5" x14ac:dyDescent="0.45">
      <c r="A567" s="124">
        <v>20</v>
      </c>
      <c r="B567" s="57">
        <v>44798</v>
      </c>
      <c r="C567" s="64" t="s">
        <v>573</v>
      </c>
      <c r="D567" s="59" t="s">
        <v>586</v>
      </c>
      <c r="E567" s="59">
        <v>0</v>
      </c>
      <c r="F567" s="66">
        <v>27</v>
      </c>
      <c r="G567" s="61">
        <f t="shared" si="73"/>
        <v>4.32</v>
      </c>
      <c r="H567" s="61">
        <f>E567*F567*0.18</f>
        <v>0</v>
      </c>
      <c r="I567" s="62">
        <f t="shared" si="53"/>
        <v>0</v>
      </c>
      <c r="J567" s="63">
        <f t="shared" si="74"/>
        <v>0</v>
      </c>
      <c r="K567" s="46"/>
    </row>
    <row r="568" spans="1:11" ht="28.5" x14ac:dyDescent="0.45">
      <c r="A568" s="106">
        <v>0</v>
      </c>
      <c r="B568" s="57">
        <v>44188</v>
      </c>
      <c r="C568" s="64" t="s">
        <v>601</v>
      </c>
      <c r="D568" s="59" t="s">
        <v>586</v>
      </c>
      <c r="E568" s="59">
        <v>0</v>
      </c>
      <c r="F568" s="66">
        <v>114</v>
      </c>
      <c r="G568" s="61">
        <f t="shared" si="69"/>
        <v>18.240000000000002</v>
      </c>
      <c r="H568" s="61">
        <f>E568*F568*0.16</f>
        <v>0</v>
      </c>
      <c r="I568" s="62">
        <f t="shared" si="53"/>
        <v>0</v>
      </c>
      <c r="J568" s="63">
        <f t="shared" si="74"/>
        <v>0</v>
      </c>
      <c r="K568" s="46"/>
    </row>
    <row r="569" spans="1:11" s="36" customFormat="1" ht="28.5" x14ac:dyDescent="0.45">
      <c r="A569" s="106">
        <v>150</v>
      </c>
      <c r="B569" s="57">
        <v>45261</v>
      </c>
      <c r="C569" s="64" t="s">
        <v>602</v>
      </c>
      <c r="D569" s="59" t="s">
        <v>586</v>
      </c>
      <c r="E569" s="59">
        <v>87</v>
      </c>
      <c r="F569" s="66">
        <v>423.73</v>
      </c>
      <c r="G569" s="61">
        <f>0.16*F569</f>
        <v>67.796800000000005</v>
      </c>
      <c r="H569" s="61">
        <f>E569*F569*0.18</f>
        <v>6635.6117999999997</v>
      </c>
      <c r="I569" s="62">
        <f>E569*F569</f>
        <v>36864.51</v>
      </c>
      <c r="J569" s="63">
        <f t="shared" si="74"/>
        <v>43500.121800000001</v>
      </c>
      <c r="K569" s="46"/>
    </row>
    <row r="570" spans="1:11" s="36" customFormat="1" ht="28.5" x14ac:dyDescent="0.45">
      <c r="A570" s="106">
        <v>70</v>
      </c>
      <c r="B570" s="57">
        <v>45440</v>
      </c>
      <c r="C570" s="64" t="s">
        <v>602</v>
      </c>
      <c r="D570" s="59" t="s">
        <v>586</v>
      </c>
      <c r="E570" s="59">
        <v>70</v>
      </c>
      <c r="F570" s="66">
        <v>234</v>
      </c>
      <c r="G570" s="61">
        <f>0.16*F570</f>
        <v>37.44</v>
      </c>
      <c r="H570" s="61">
        <f>E570*F570*0.18</f>
        <v>2948.4</v>
      </c>
      <c r="I570" s="62">
        <f>E570*F570</f>
        <v>16380</v>
      </c>
      <c r="J570" s="63">
        <f t="shared" si="74"/>
        <v>19328.400000000001</v>
      </c>
      <c r="K570" s="46"/>
    </row>
    <row r="571" spans="1:11" ht="28.5" x14ac:dyDescent="0.45">
      <c r="A571" s="106">
        <v>0</v>
      </c>
      <c r="B571" s="57">
        <v>42303</v>
      </c>
      <c r="C571" s="64" t="s">
        <v>168</v>
      </c>
      <c r="D571" s="59" t="s">
        <v>586</v>
      </c>
      <c r="E571" s="59">
        <v>0</v>
      </c>
      <c r="F571" s="66">
        <v>1026.5999999999999</v>
      </c>
      <c r="G571" s="61">
        <f t="shared" si="69"/>
        <v>164.256</v>
      </c>
      <c r="H571" s="61">
        <f>E571*F571*0.16</f>
        <v>0</v>
      </c>
      <c r="I571" s="62">
        <f t="shared" si="53"/>
        <v>0</v>
      </c>
      <c r="J571" s="63">
        <f t="shared" si="74"/>
        <v>0</v>
      </c>
      <c r="K571" s="46"/>
    </row>
    <row r="572" spans="1:11" ht="28.5" x14ac:dyDescent="0.45">
      <c r="A572" s="106">
        <v>10</v>
      </c>
      <c r="B572" s="57">
        <v>44442</v>
      </c>
      <c r="C572" s="64" t="s">
        <v>390</v>
      </c>
      <c r="D572" s="59" t="s">
        <v>586</v>
      </c>
      <c r="E572" s="59">
        <v>0</v>
      </c>
      <c r="F572" s="66">
        <v>0</v>
      </c>
      <c r="G572" s="61">
        <v>0</v>
      </c>
      <c r="H572" s="61">
        <f>E572*F572*0.16</f>
        <v>0</v>
      </c>
      <c r="I572" s="62">
        <f t="shared" si="53"/>
        <v>0</v>
      </c>
      <c r="J572" s="63">
        <f t="shared" si="74"/>
        <v>0</v>
      </c>
      <c r="K572" s="46"/>
    </row>
    <row r="573" spans="1:11" s="36" customFormat="1" ht="28.5" x14ac:dyDescent="0.45">
      <c r="A573" s="106">
        <v>0</v>
      </c>
      <c r="B573" s="57">
        <v>43721</v>
      </c>
      <c r="C573" s="64" t="s">
        <v>651</v>
      </c>
      <c r="D573" s="59" t="s">
        <v>586</v>
      </c>
      <c r="E573" s="59">
        <v>0</v>
      </c>
      <c r="F573" s="66"/>
      <c r="G573" s="61"/>
      <c r="H573" s="61"/>
      <c r="I573" s="62"/>
      <c r="J573" s="63">
        <f t="shared" si="74"/>
        <v>0</v>
      </c>
      <c r="K573" s="46"/>
    </row>
    <row r="574" spans="1:11" ht="28.5" x14ac:dyDescent="0.45">
      <c r="A574" s="106">
        <v>0</v>
      </c>
      <c r="B574" s="57">
        <v>43311</v>
      </c>
      <c r="C574" s="64" t="s">
        <v>505</v>
      </c>
      <c r="D574" s="59" t="s">
        <v>586</v>
      </c>
      <c r="E574" s="59">
        <v>0</v>
      </c>
      <c r="F574" s="71">
        <v>15883.98</v>
      </c>
      <c r="G574" s="61">
        <f t="shared" ref="G574:G646" si="75">0.16*F574</f>
        <v>2541.4367999999999</v>
      </c>
      <c r="H574" s="61">
        <f>E574*F574*0.16</f>
        <v>0</v>
      </c>
      <c r="I574" s="62">
        <f t="shared" si="53"/>
        <v>0</v>
      </c>
      <c r="J574" s="63">
        <f t="shared" si="74"/>
        <v>0</v>
      </c>
      <c r="K574" s="46"/>
    </row>
    <row r="575" spans="1:11" s="36" customFormat="1" ht="28.5" x14ac:dyDescent="0.45">
      <c r="A575" s="106">
        <v>10</v>
      </c>
      <c r="B575" s="57">
        <v>45440</v>
      </c>
      <c r="C575" s="64" t="s">
        <v>919</v>
      </c>
      <c r="D575" s="59" t="s">
        <v>586</v>
      </c>
      <c r="E575" s="59">
        <v>10</v>
      </c>
      <c r="F575" s="71">
        <v>5</v>
      </c>
      <c r="G575" s="61">
        <f t="shared" si="75"/>
        <v>0.8</v>
      </c>
      <c r="H575" s="61">
        <f>E575*F575*0.18</f>
        <v>9</v>
      </c>
      <c r="I575" s="62">
        <f t="shared" si="53"/>
        <v>50</v>
      </c>
      <c r="J575" s="63">
        <f t="shared" si="74"/>
        <v>59</v>
      </c>
      <c r="K575" s="46"/>
    </row>
    <row r="576" spans="1:11" ht="28.5" x14ac:dyDescent="0.45">
      <c r="A576" s="106">
        <v>0</v>
      </c>
      <c r="B576" s="57">
        <v>42352</v>
      </c>
      <c r="C576" s="64" t="s">
        <v>506</v>
      </c>
      <c r="D576" s="59" t="s">
        <v>586</v>
      </c>
      <c r="E576" s="59">
        <v>0</v>
      </c>
      <c r="F576" s="66">
        <v>19139.599999999999</v>
      </c>
      <c r="G576" s="61">
        <f t="shared" ref="G576:G591" si="76">0.16*F576</f>
        <v>3062.3359999999998</v>
      </c>
      <c r="H576" s="61">
        <f>E576*F576*0.16</f>
        <v>0</v>
      </c>
      <c r="I576" s="62">
        <f t="shared" si="53"/>
        <v>0</v>
      </c>
      <c r="J576" s="63">
        <f t="shared" si="74"/>
        <v>0</v>
      </c>
      <c r="K576" s="46"/>
    </row>
    <row r="577" spans="1:11" s="36" customFormat="1" ht="28.5" x14ac:dyDescent="0.45">
      <c r="A577" s="106">
        <v>0</v>
      </c>
      <c r="B577" s="57">
        <v>45189</v>
      </c>
      <c r="C577" s="64" t="s">
        <v>710</v>
      </c>
      <c r="D577" s="59" t="s">
        <v>586</v>
      </c>
      <c r="E577" s="59">
        <v>0</v>
      </c>
      <c r="F577" s="66">
        <v>2990</v>
      </c>
      <c r="G577" s="61">
        <f t="shared" si="76"/>
        <v>478.40000000000003</v>
      </c>
      <c r="H577" s="61">
        <f t="shared" ref="H577:H588" si="77">E577*F577*0.18</f>
        <v>0</v>
      </c>
      <c r="I577" s="62">
        <f t="shared" si="53"/>
        <v>0</v>
      </c>
      <c r="J577" s="63">
        <f t="shared" si="74"/>
        <v>0</v>
      </c>
      <c r="K577" s="46"/>
    </row>
    <row r="578" spans="1:11" s="36" customFormat="1" ht="28.5" x14ac:dyDescent="0.45">
      <c r="A578" s="106">
        <v>8</v>
      </c>
      <c r="B578" s="57">
        <v>45189</v>
      </c>
      <c r="C578" s="64" t="s">
        <v>711</v>
      </c>
      <c r="D578" s="59" t="s">
        <v>586</v>
      </c>
      <c r="E578" s="59">
        <v>0</v>
      </c>
      <c r="F578" s="66">
        <v>5937.5</v>
      </c>
      <c r="G578" s="61">
        <f t="shared" si="76"/>
        <v>950</v>
      </c>
      <c r="H578" s="61">
        <f t="shared" si="77"/>
        <v>0</v>
      </c>
      <c r="I578" s="62">
        <f t="shared" si="53"/>
        <v>0</v>
      </c>
      <c r="J578" s="63">
        <f t="shared" si="74"/>
        <v>0</v>
      </c>
      <c r="K578" s="46"/>
    </row>
    <row r="579" spans="1:11" s="36" customFormat="1" ht="28.5" x14ac:dyDescent="0.45">
      <c r="A579" s="106">
        <v>1</v>
      </c>
      <c r="B579" s="57">
        <v>45189</v>
      </c>
      <c r="C579" s="64" t="s">
        <v>712</v>
      </c>
      <c r="D579" s="59" t="s">
        <v>586</v>
      </c>
      <c r="E579" s="59">
        <v>0</v>
      </c>
      <c r="F579" s="66">
        <v>7049</v>
      </c>
      <c r="G579" s="61">
        <f>0.16*F579</f>
        <v>1127.8399999999999</v>
      </c>
      <c r="H579" s="61">
        <f t="shared" si="77"/>
        <v>0</v>
      </c>
      <c r="I579" s="62">
        <f t="shared" si="53"/>
        <v>0</v>
      </c>
      <c r="J579" s="63">
        <f t="shared" si="74"/>
        <v>0</v>
      </c>
      <c r="K579" s="46"/>
    </row>
    <row r="580" spans="1:11" s="36" customFormat="1" ht="28.5" x14ac:dyDescent="0.45">
      <c r="A580" s="106">
        <v>1</v>
      </c>
      <c r="B580" s="57">
        <v>45202</v>
      </c>
      <c r="C580" s="64" t="s">
        <v>745</v>
      </c>
      <c r="D580" s="59" t="s">
        <v>586</v>
      </c>
      <c r="E580" s="59">
        <v>0</v>
      </c>
      <c r="F580" s="66">
        <v>796.5</v>
      </c>
      <c r="G580" s="61">
        <f>0.18*F580</f>
        <v>143.37</v>
      </c>
      <c r="H580" s="61">
        <f>E580*F580*0.18</f>
        <v>0</v>
      </c>
      <c r="I580" s="62">
        <f>E580*F580</f>
        <v>0</v>
      </c>
      <c r="J580" s="63">
        <f t="shared" si="74"/>
        <v>0</v>
      </c>
      <c r="K580" s="46"/>
    </row>
    <row r="581" spans="1:11" s="36" customFormat="1" ht="28.5" x14ac:dyDescent="0.45">
      <c r="A581" s="106">
        <v>3</v>
      </c>
      <c r="B581" s="57">
        <v>45419</v>
      </c>
      <c r="C581" s="64" t="s">
        <v>745</v>
      </c>
      <c r="D581" s="59" t="s">
        <v>586</v>
      </c>
      <c r="E581" s="59">
        <v>3</v>
      </c>
      <c r="F581" s="66">
        <v>2665</v>
      </c>
      <c r="G581" s="61">
        <f>0.18*F581</f>
        <v>479.7</v>
      </c>
      <c r="H581" s="61">
        <f>E581*F581*0.18</f>
        <v>1439.1</v>
      </c>
      <c r="I581" s="62">
        <f>E581*F581</f>
        <v>7995</v>
      </c>
      <c r="J581" s="63">
        <f t="shared" si="74"/>
        <v>9434.1</v>
      </c>
      <c r="K581" s="46"/>
    </row>
    <row r="582" spans="1:11" s="36" customFormat="1" ht="28.5" x14ac:dyDescent="0.45">
      <c r="A582" s="106">
        <v>1</v>
      </c>
      <c r="B582" s="57">
        <v>45202</v>
      </c>
      <c r="C582" s="64" t="s">
        <v>746</v>
      </c>
      <c r="D582" s="59" t="s">
        <v>586</v>
      </c>
      <c r="E582" s="59">
        <v>0</v>
      </c>
      <c r="F582" s="66">
        <v>902.7</v>
      </c>
      <c r="G582" s="61">
        <f t="shared" si="76"/>
        <v>144.43200000000002</v>
      </c>
      <c r="H582" s="61">
        <f t="shared" si="77"/>
        <v>0</v>
      </c>
      <c r="I582" s="62">
        <f>E582*F582</f>
        <v>0</v>
      </c>
      <c r="J582" s="63">
        <f t="shared" si="74"/>
        <v>0</v>
      </c>
      <c r="K582" s="46"/>
    </row>
    <row r="583" spans="1:11" s="36" customFormat="1" ht="28.5" x14ac:dyDescent="0.45">
      <c r="A583" s="106">
        <v>3</v>
      </c>
      <c r="B583" s="57">
        <v>45419</v>
      </c>
      <c r="C583" s="64" t="s">
        <v>746</v>
      </c>
      <c r="D583" s="59" t="s">
        <v>586</v>
      </c>
      <c r="E583" s="59">
        <v>3</v>
      </c>
      <c r="F583" s="66">
        <v>2665</v>
      </c>
      <c r="G583" s="61">
        <f t="shared" si="76"/>
        <v>426.40000000000003</v>
      </c>
      <c r="H583" s="61">
        <f t="shared" si="77"/>
        <v>1439.1</v>
      </c>
      <c r="I583" s="62">
        <f>E583*F583</f>
        <v>7995</v>
      </c>
      <c r="J583" s="63">
        <f t="shared" si="74"/>
        <v>9434.1</v>
      </c>
      <c r="K583" s="46"/>
    </row>
    <row r="584" spans="1:11" s="36" customFormat="1" ht="28.5" x14ac:dyDescent="0.45">
      <c r="A584" s="106">
        <v>1</v>
      </c>
      <c r="B584" s="57">
        <v>45202</v>
      </c>
      <c r="C584" s="64" t="s">
        <v>747</v>
      </c>
      <c r="D584" s="59" t="s">
        <v>586</v>
      </c>
      <c r="E584" s="59">
        <v>0</v>
      </c>
      <c r="F584" s="66">
        <v>775.26</v>
      </c>
      <c r="G584" s="61">
        <f t="shared" si="76"/>
        <v>124.0416</v>
      </c>
      <c r="H584" s="61">
        <f t="shared" si="77"/>
        <v>0</v>
      </c>
      <c r="I584" s="62">
        <f t="shared" si="53"/>
        <v>0</v>
      </c>
      <c r="J584" s="63">
        <f t="shared" si="74"/>
        <v>0</v>
      </c>
      <c r="K584" s="46"/>
    </row>
    <row r="585" spans="1:11" s="36" customFormat="1" ht="28.5" x14ac:dyDescent="0.45">
      <c r="A585" s="106">
        <v>3</v>
      </c>
      <c r="B585" s="57">
        <v>45419</v>
      </c>
      <c r="C585" s="64" t="s">
        <v>872</v>
      </c>
      <c r="D585" s="59" t="s">
        <v>586</v>
      </c>
      <c r="E585" s="59">
        <v>3</v>
      </c>
      <c r="F585" s="66">
        <v>2665</v>
      </c>
      <c r="G585" s="61">
        <f t="shared" si="76"/>
        <v>426.40000000000003</v>
      </c>
      <c r="H585" s="61">
        <f t="shared" si="77"/>
        <v>1439.1</v>
      </c>
      <c r="I585" s="62">
        <f t="shared" si="53"/>
        <v>7995</v>
      </c>
      <c r="J585" s="63">
        <f t="shared" si="74"/>
        <v>9434.1</v>
      </c>
      <c r="K585" s="46"/>
    </row>
    <row r="586" spans="1:11" s="36" customFormat="1" ht="28.5" x14ac:dyDescent="0.45">
      <c r="A586" s="106">
        <v>1</v>
      </c>
      <c r="B586" s="57">
        <v>45189</v>
      </c>
      <c r="C586" s="64" t="s">
        <v>713</v>
      </c>
      <c r="D586" s="59" t="s">
        <v>586</v>
      </c>
      <c r="E586" s="59">
        <v>0</v>
      </c>
      <c r="F586" s="66">
        <v>21562.5</v>
      </c>
      <c r="G586" s="61">
        <f t="shared" si="76"/>
        <v>3450</v>
      </c>
      <c r="H586" s="61">
        <f t="shared" si="77"/>
        <v>0</v>
      </c>
      <c r="I586" s="62">
        <f t="shared" si="53"/>
        <v>0</v>
      </c>
      <c r="J586" s="63">
        <f t="shared" si="74"/>
        <v>0</v>
      </c>
      <c r="K586" s="46"/>
    </row>
    <row r="587" spans="1:11" s="36" customFormat="1" ht="28.5" x14ac:dyDescent="0.45">
      <c r="A587" s="106">
        <v>1</v>
      </c>
      <c r="B587" s="57">
        <v>45202</v>
      </c>
      <c r="C587" s="64" t="s">
        <v>748</v>
      </c>
      <c r="D587" s="59" t="s">
        <v>586</v>
      </c>
      <c r="E587" s="59">
        <v>0</v>
      </c>
      <c r="F587" s="66">
        <v>18600</v>
      </c>
      <c r="G587" s="61">
        <f t="shared" si="76"/>
        <v>2976</v>
      </c>
      <c r="H587" s="61">
        <f t="shared" si="77"/>
        <v>0</v>
      </c>
      <c r="I587" s="62">
        <f t="shared" si="53"/>
        <v>0</v>
      </c>
      <c r="J587" s="63">
        <f t="shared" si="74"/>
        <v>0</v>
      </c>
      <c r="K587" s="46"/>
    </row>
    <row r="588" spans="1:11" s="36" customFormat="1" ht="28.5" x14ac:dyDescent="0.45">
      <c r="A588" s="106">
        <v>1</v>
      </c>
      <c r="B588" s="57">
        <v>45189</v>
      </c>
      <c r="C588" s="64" t="s">
        <v>714</v>
      </c>
      <c r="D588" s="59" t="s">
        <v>586</v>
      </c>
      <c r="E588" s="59">
        <v>0</v>
      </c>
      <c r="F588" s="66">
        <v>109</v>
      </c>
      <c r="G588" s="61">
        <f t="shared" si="76"/>
        <v>17.440000000000001</v>
      </c>
      <c r="H588" s="61">
        <f t="shared" si="77"/>
        <v>0</v>
      </c>
      <c r="I588" s="62">
        <f t="shared" si="53"/>
        <v>0</v>
      </c>
      <c r="J588" s="63">
        <f t="shared" si="74"/>
        <v>0</v>
      </c>
      <c r="K588" s="46"/>
    </row>
    <row r="589" spans="1:11" s="36" customFormat="1" ht="28.5" x14ac:dyDescent="0.45">
      <c r="A589" s="106">
        <v>200</v>
      </c>
      <c r="B589" s="57">
        <v>45198</v>
      </c>
      <c r="C589" s="64" t="s">
        <v>108</v>
      </c>
      <c r="D589" s="59" t="s">
        <v>0</v>
      </c>
      <c r="E589" s="59">
        <v>0</v>
      </c>
      <c r="F589" s="66">
        <v>130</v>
      </c>
      <c r="G589" s="61">
        <f t="shared" si="76"/>
        <v>20.8</v>
      </c>
      <c r="H589" s="61">
        <f>E589*F589*0.16</f>
        <v>0</v>
      </c>
      <c r="I589" s="62">
        <f>E589*F589</f>
        <v>0</v>
      </c>
      <c r="J589" s="63">
        <f t="shared" si="74"/>
        <v>0</v>
      </c>
      <c r="K589" s="46"/>
    </row>
    <row r="590" spans="1:11" s="36" customFormat="1" ht="28.5" x14ac:dyDescent="0.45">
      <c r="A590" s="106">
        <v>200</v>
      </c>
      <c r="B590" s="57">
        <v>45376</v>
      </c>
      <c r="C590" s="64" t="s">
        <v>108</v>
      </c>
      <c r="D590" s="59" t="s">
        <v>0</v>
      </c>
      <c r="E590" s="59">
        <v>152</v>
      </c>
      <c r="F590" s="66">
        <v>190</v>
      </c>
      <c r="G590" s="61">
        <f t="shared" si="76"/>
        <v>30.400000000000002</v>
      </c>
      <c r="H590" s="61">
        <f>E590*F590*0.16</f>
        <v>4620.8</v>
      </c>
      <c r="I590" s="62">
        <f>E590*F590</f>
        <v>28880</v>
      </c>
      <c r="J590" s="63">
        <f t="shared" si="74"/>
        <v>33500.800000000003</v>
      </c>
      <c r="K590" s="46"/>
    </row>
    <row r="591" spans="1:11" s="36" customFormat="1" ht="28.5" x14ac:dyDescent="0.45">
      <c r="A591" s="106">
        <v>200</v>
      </c>
      <c r="B591" s="57">
        <v>45189</v>
      </c>
      <c r="C591" s="64" t="s">
        <v>828</v>
      </c>
      <c r="D591" s="59" t="s">
        <v>0</v>
      </c>
      <c r="E591" s="59">
        <v>0</v>
      </c>
      <c r="F591" s="66">
        <v>290</v>
      </c>
      <c r="G591" s="61">
        <f t="shared" si="76"/>
        <v>46.4</v>
      </c>
      <c r="H591" s="61">
        <f>E591*F591*0.18</f>
        <v>0</v>
      </c>
      <c r="I591" s="62">
        <f>E591*F591</f>
        <v>0</v>
      </c>
      <c r="J591" s="63">
        <f t="shared" si="74"/>
        <v>0</v>
      </c>
      <c r="K591" s="46"/>
    </row>
    <row r="592" spans="1:11" s="36" customFormat="1" ht="28.5" x14ac:dyDescent="0.45">
      <c r="A592" s="106">
        <v>200</v>
      </c>
      <c r="B592" s="57">
        <v>44784</v>
      </c>
      <c r="C592" s="64" t="s">
        <v>563</v>
      </c>
      <c r="D592" s="59" t="s">
        <v>105</v>
      </c>
      <c r="E592" s="59">
        <v>0</v>
      </c>
      <c r="F592" s="66">
        <v>1100</v>
      </c>
      <c r="G592" s="61">
        <f>0.18*F592</f>
        <v>198</v>
      </c>
      <c r="H592" s="61">
        <f>E592*F592*0.16</f>
        <v>0</v>
      </c>
      <c r="I592" s="62">
        <f t="shared" si="53"/>
        <v>0</v>
      </c>
      <c r="J592" s="63">
        <f t="shared" si="74"/>
        <v>0</v>
      </c>
      <c r="K592" s="46"/>
    </row>
    <row r="593" spans="1:11" s="36" customFormat="1" ht="28.5" x14ac:dyDescent="0.45">
      <c r="A593" s="106">
        <v>0</v>
      </c>
      <c r="B593" s="57">
        <v>44993</v>
      </c>
      <c r="C593" s="64" t="s">
        <v>659</v>
      </c>
      <c r="D593" s="59" t="s">
        <v>105</v>
      </c>
      <c r="E593" s="59">
        <v>0</v>
      </c>
      <c r="F593" s="66"/>
      <c r="G593" s="61"/>
      <c r="H593" s="61"/>
      <c r="I593" s="62"/>
      <c r="J593" s="63">
        <f t="shared" si="74"/>
        <v>0</v>
      </c>
      <c r="K593" s="46"/>
    </row>
    <row r="594" spans="1:11" s="36" customFormat="1" ht="28.5" x14ac:dyDescent="0.45">
      <c r="A594" s="106">
        <v>96</v>
      </c>
      <c r="B594" s="57">
        <v>45049</v>
      </c>
      <c r="C594" s="64" t="s">
        <v>659</v>
      </c>
      <c r="D594" s="59" t="s">
        <v>105</v>
      </c>
      <c r="E594" s="59">
        <v>0</v>
      </c>
      <c r="F594" s="66"/>
      <c r="G594" s="61"/>
      <c r="H594" s="61"/>
      <c r="I594" s="62"/>
      <c r="J594" s="63">
        <f t="shared" si="74"/>
        <v>0</v>
      </c>
      <c r="K594" s="46"/>
    </row>
    <row r="595" spans="1:11" s="36" customFormat="1" ht="28.5" x14ac:dyDescent="0.45">
      <c r="A595" s="106">
        <v>40</v>
      </c>
      <c r="B595" s="57">
        <v>44908</v>
      </c>
      <c r="C595" s="64" t="s">
        <v>619</v>
      </c>
      <c r="D595" s="59" t="s">
        <v>549</v>
      </c>
      <c r="E595" s="59">
        <v>0</v>
      </c>
      <c r="F595" s="66">
        <v>1298</v>
      </c>
      <c r="G595" s="61">
        <f>F595*0.18</f>
        <v>233.64</v>
      </c>
      <c r="H595" s="61">
        <f>E595*F595*0.18</f>
        <v>0</v>
      </c>
      <c r="I595" s="62">
        <f t="shared" si="53"/>
        <v>0</v>
      </c>
      <c r="J595" s="63">
        <f t="shared" si="74"/>
        <v>0</v>
      </c>
      <c r="K595" s="46"/>
    </row>
    <row r="596" spans="1:11" s="36" customFormat="1" ht="28.5" x14ac:dyDescent="0.45">
      <c r="A596" s="106">
        <v>10</v>
      </c>
      <c r="B596" s="57">
        <v>45049</v>
      </c>
      <c r="C596" s="64" t="s">
        <v>673</v>
      </c>
      <c r="D596" s="59" t="s">
        <v>549</v>
      </c>
      <c r="E596" s="59">
        <v>0</v>
      </c>
      <c r="F596" s="66"/>
      <c r="G596" s="61">
        <f>F596*0.18</f>
        <v>0</v>
      </c>
      <c r="H596" s="61">
        <f>E596*F596*0.18</f>
        <v>0</v>
      </c>
      <c r="I596" s="62">
        <f t="shared" si="53"/>
        <v>0</v>
      </c>
      <c r="J596" s="63">
        <f t="shared" si="74"/>
        <v>0</v>
      </c>
      <c r="K596" s="46"/>
    </row>
    <row r="597" spans="1:11" s="36" customFormat="1" ht="28.5" x14ac:dyDescent="0.45">
      <c r="A597" s="106">
        <v>238</v>
      </c>
      <c r="B597" s="57">
        <v>45063</v>
      </c>
      <c r="C597" s="64" t="s">
        <v>683</v>
      </c>
      <c r="D597" s="59" t="s">
        <v>549</v>
      </c>
      <c r="E597" s="59">
        <v>46</v>
      </c>
      <c r="F597" s="66">
        <v>1145</v>
      </c>
      <c r="G597" s="61">
        <f>F597*0.18</f>
        <v>206.1</v>
      </c>
      <c r="H597" s="61">
        <f>E597*F597*0.18</f>
        <v>9480.6</v>
      </c>
      <c r="I597" s="62">
        <f t="shared" si="53"/>
        <v>52670</v>
      </c>
      <c r="J597" s="63">
        <f t="shared" si="74"/>
        <v>62150.6</v>
      </c>
      <c r="K597" s="46"/>
    </row>
    <row r="598" spans="1:11" s="36" customFormat="1" ht="28.5" x14ac:dyDescent="0.45">
      <c r="A598" s="106">
        <v>100</v>
      </c>
      <c r="B598" s="57">
        <v>45440</v>
      </c>
      <c r="C598" s="64" t="s">
        <v>683</v>
      </c>
      <c r="D598" s="59" t="s">
        <v>549</v>
      </c>
      <c r="E598" s="59">
        <v>100</v>
      </c>
      <c r="F598" s="66">
        <v>540</v>
      </c>
      <c r="G598" s="61">
        <f>F598*0.18</f>
        <v>97.2</v>
      </c>
      <c r="H598" s="61">
        <f>E598*F598*0.18</f>
        <v>9720</v>
      </c>
      <c r="I598" s="62">
        <f t="shared" si="53"/>
        <v>54000</v>
      </c>
      <c r="J598" s="63">
        <f t="shared" si="74"/>
        <v>63720</v>
      </c>
      <c r="K598" s="46"/>
    </row>
    <row r="599" spans="1:11" ht="28.5" x14ac:dyDescent="0.45">
      <c r="A599" s="106">
        <v>10</v>
      </c>
      <c r="B599" s="57">
        <v>44564</v>
      </c>
      <c r="C599" s="64" t="s">
        <v>449</v>
      </c>
      <c r="D599" s="59" t="s">
        <v>566</v>
      </c>
      <c r="E599" s="60">
        <v>0</v>
      </c>
      <c r="F599" s="61">
        <v>991.2</v>
      </c>
      <c r="G599" s="61">
        <f t="shared" si="75"/>
        <v>158.59200000000001</v>
      </c>
      <c r="H599" s="61">
        <f>E599*F599*0.16</f>
        <v>0</v>
      </c>
      <c r="I599" s="62">
        <f t="shared" si="53"/>
        <v>0</v>
      </c>
      <c r="J599" s="63">
        <f t="shared" si="74"/>
        <v>0</v>
      </c>
      <c r="K599" s="46"/>
    </row>
    <row r="600" spans="1:11" s="36" customFormat="1" ht="28.5" x14ac:dyDescent="0.45">
      <c r="A600" s="106">
        <v>238</v>
      </c>
      <c r="B600" s="57">
        <v>44798</v>
      </c>
      <c r="C600" s="64" t="s">
        <v>565</v>
      </c>
      <c r="D600" s="59" t="s">
        <v>2</v>
      </c>
      <c r="E600" s="60">
        <v>0</v>
      </c>
      <c r="F600" s="61">
        <v>991.2</v>
      </c>
      <c r="G600" s="61">
        <f t="shared" si="75"/>
        <v>158.59200000000001</v>
      </c>
      <c r="H600" s="61">
        <f>E600*F600*0.16</f>
        <v>0</v>
      </c>
      <c r="I600" s="62">
        <f t="shared" si="53"/>
        <v>0</v>
      </c>
      <c r="J600" s="63">
        <f t="shared" si="74"/>
        <v>0</v>
      </c>
      <c r="K600" s="46"/>
    </row>
    <row r="601" spans="1:11" s="36" customFormat="1" ht="28.5" x14ac:dyDescent="0.45">
      <c r="A601" s="106">
        <v>25</v>
      </c>
      <c r="B601" s="57">
        <v>44993</v>
      </c>
      <c r="C601" s="64" t="s">
        <v>660</v>
      </c>
      <c r="D601" s="59" t="s">
        <v>2</v>
      </c>
      <c r="E601" s="60">
        <v>0</v>
      </c>
      <c r="F601" s="61">
        <v>254</v>
      </c>
      <c r="G601" s="61">
        <f t="shared" si="75"/>
        <v>40.64</v>
      </c>
      <c r="H601" s="61">
        <f>E601*F601*0.16</f>
        <v>0</v>
      </c>
      <c r="I601" s="62">
        <f t="shared" si="53"/>
        <v>0</v>
      </c>
      <c r="J601" s="63">
        <f t="shared" si="74"/>
        <v>0</v>
      </c>
      <c r="K601" s="46"/>
    </row>
    <row r="602" spans="1:11" s="36" customFormat="1" ht="28.5" x14ac:dyDescent="0.45">
      <c r="A602" s="106">
        <v>150</v>
      </c>
      <c r="B602" s="57">
        <v>45058</v>
      </c>
      <c r="C602" s="64" t="s">
        <v>565</v>
      </c>
      <c r="D602" s="59" t="s">
        <v>549</v>
      </c>
      <c r="E602" s="60">
        <v>0</v>
      </c>
      <c r="F602" s="61">
        <v>1235</v>
      </c>
      <c r="G602" s="61">
        <f t="shared" si="75"/>
        <v>197.6</v>
      </c>
      <c r="H602" s="61">
        <f>E602*F602*0.18</f>
        <v>0</v>
      </c>
      <c r="I602" s="62">
        <f>E602*F602</f>
        <v>0</v>
      </c>
      <c r="J602" s="63">
        <f t="shared" si="74"/>
        <v>0</v>
      </c>
      <c r="K602" s="46"/>
    </row>
    <row r="603" spans="1:11" s="36" customFormat="1" ht="28.5" x14ac:dyDescent="0.45">
      <c r="A603" s="106">
        <v>275</v>
      </c>
      <c r="B603" s="57">
        <v>45418</v>
      </c>
      <c r="C603" s="64" t="s">
        <v>854</v>
      </c>
      <c r="D603" s="59" t="s">
        <v>549</v>
      </c>
      <c r="E603" s="60">
        <v>226</v>
      </c>
      <c r="F603" s="61">
        <v>721.37</v>
      </c>
      <c r="G603" s="61">
        <f t="shared" si="75"/>
        <v>115.4192</v>
      </c>
      <c r="H603" s="61">
        <f>E603*F603*0.18</f>
        <v>29345.331599999998</v>
      </c>
      <c r="I603" s="62">
        <f>E603*F603</f>
        <v>163029.62</v>
      </c>
      <c r="J603" s="63">
        <f t="shared" si="74"/>
        <v>192374.9516</v>
      </c>
      <c r="K603" s="46"/>
    </row>
    <row r="604" spans="1:11" ht="28.5" x14ac:dyDescent="0.45">
      <c r="A604" s="106">
        <v>20</v>
      </c>
      <c r="B604" s="57">
        <v>42730</v>
      </c>
      <c r="C604" s="58" t="s">
        <v>22</v>
      </c>
      <c r="D604" s="59" t="s">
        <v>2</v>
      </c>
      <c r="E604" s="59">
        <v>0</v>
      </c>
      <c r="F604" s="66">
        <v>245</v>
      </c>
      <c r="G604" s="61">
        <f t="shared" si="75"/>
        <v>39.200000000000003</v>
      </c>
      <c r="H604" s="61">
        <f t="shared" ref="H604:H609" si="78">E604*F604*0.16</f>
        <v>0</v>
      </c>
      <c r="I604" s="62">
        <f t="shared" ref="I604:I741" si="79">E604*F604</f>
        <v>0</v>
      </c>
      <c r="J604" s="63">
        <f t="shared" si="74"/>
        <v>0</v>
      </c>
      <c r="K604" s="46"/>
    </row>
    <row r="605" spans="1:11" ht="28.5" x14ac:dyDescent="0.45">
      <c r="A605" s="106">
        <v>150</v>
      </c>
      <c r="B605" s="57">
        <v>44442</v>
      </c>
      <c r="C605" s="58" t="s">
        <v>392</v>
      </c>
      <c r="D605" s="59" t="s">
        <v>586</v>
      </c>
      <c r="E605" s="59">
        <v>0</v>
      </c>
      <c r="F605" s="66">
        <v>60</v>
      </c>
      <c r="G605" s="61">
        <f t="shared" si="75"/>
        <v>9.6</v>
      </c>
      <c r="H605" s="61">
        <f t="shared" si="78"/>
        <v>0</v>
      </c>
      <c r="I605" s="62">
        <f t="shared" si="79"/>
        <v>0</v>
      </c>
      <c r="J605" s="63">
        <f t="shared" si="74"/>
        <v>0</v>
      </c>
      <c r="K605" s="46"/>
    </row>
    <row r="606" spans="1:11" ht="28.5" x14ac:dyDescent="0.45">
      <c r="A606" s="106">
        <v>0</v>
      </c>
      <c r="B606" s="57">
        <v>43462</v>
      </c>
      <c r="C606" s="58" t="s">
        <v>338</v>
      </c>
      <c r="D606" s="59" t="s">
        <v>586</v>
      </c>
      <c r="E606" s="59">
        <v>3</v>
      </c>
      <c r="F606" s="66">
        <v>743.4</v>
      </c>
      <c r="G606" s="61">
        <f t="shared" si="75"/>
        <v>118.944</v>
      </c>
      <c r="H606" s="61">
        <f t="shared" si="78"/>
        <v>356.83199999999999</v>
      </c>
      <c r="I606" s="62">
        <f t="shared" si="79"/>
        <v>2230.1999999999998</v>
      </c>
      <c r="J606" s="63">
        <f t="shared" si="74"/>
        <v>2587.0319999999997</v>
      </c>
      <c r="K606" s="46"/>
    </row>
    <row r="607" spans="1:11" ht="28.5" x14ac:dyDescent="0.45">
      <c r="A607" s="106">
        <v>0</v>
      </c>
      <c r="B607" s="57">
        <v>44188</v>
      </c>
      <c r="C607" s="64" t="s">
        <v>163</v>
      </c>
      <c r="D607" s="59" t="s">
        <v>586</v>
      </c>
      <c r="E607" s="59">
        <v>13</v>
      </c>
      <c r="F607" s="66">
        <v>639</v>
      </c>
      <c r="G607" s="61">
        <f t="shared" si="75"/>
        <v>102.24000000000001</v>
      </c>
      <c r="H607" s="61">
        <f t="shared" si="78"/>
        <v>1329.1200000000001</v>
      </c>
      <c r="I607" s="62">
        <f t="shared" si="79"/>
        <v>8307</v>
      </c>
      <c r="J607" s="63">
        <f t="shared" si="74"/>
        <v>9636.1200000000008</v>
      </c>
      <c r="K607" s="46"/>
    </row>
    <row r="608" spans="1:11" ht="28.5" x14ac:dyDescent="0.45">
      <c r="A608" s="106">
        <v>0</v>
      </c>
      <c r="B608" s="57">
        <v>44442</v>
      </c>
      <c r="C608" s="64" t="s">
        <v>544</v>
      </c>
      <c r="D608" s="59" t="s">
        <v>586</v>
      </c>
      <c r="E608" s="59">
        <v>0</v>
      </c>
      <c r="F608" s="66">
        <v>0</v>
      </c>
      <c r="G608" s="61">
        <f t="shared" si="75"/>
        <v>0</v>
      </c>
      <c r="H608" s="61">
        <f t="shared" si="78"/>
        <v>0</v>
      </c>
      <c r="I608" s="62">
        <f t="shared" si="79"/>
        <v>0</v>
      </c>
      <c r="J608" s="63">
        <f t="shared" si="74"/>
        <v>0</v>
      </c>
      <c r="K608" s="46"/>
    </row>
    <row r="609" spans="1:11" ht="28.5" x14ac:dyDescent="0.45">
      <c r="A609" s="106">
        <v>0</v>
      </c>
      <c r="B609" s="57">
        <v>44188</v>
      </c>
      <c r="C609" s="64" t="s">
        <v>173</v>
      </c>
      <c r="D609" s="59" t="s">
        <v>586</v>
      </c>
      <c r="E609" s="59">
        <v>10</v>
      </c>
      <c r="F609" s="66">
        <v>639</v>
      </c>
      <c r="G609" s="61">
        <f t="shared" si="75"/>
        <v>102.24000000000001</v>
      </c>
      <c r="H609" s="61">
        <f t="shared" si="78"/>
        <v>1022.4</v>
      </c>
      <c r="I609" s="62">
        <f t="shared" si="79"/>
        <v>6390</v>
      </c>
      <c r="J609" s="63">
        <f t="shared" si="74"/>
        <v>7412.4</v>
      </c>
      <c r="K609" s="46"/>
    </row>
    <row r="610" spans="1:11" s="36" customFormat="1" ht="28.5" x14ac:dyDescent="0.45">
      <c r="A610" s="106">
        <v>2</v>
      </c>
      <c r="B610" s="57">
        <v>45440</v>
      </c>
      <c r="C610" s="64" t="s">
        <v>711</v>
      </c>
      <c r="D610" s="59" t="s">
        <v>586</v>
      </c>
      <c r="E610" s="59">
        <v>0</v>
      </c>
      <c r="F610" s="66">
        <v>5410</v>
      </c>
      <c r="G610" s="61">
        <f t="shared" si="75"/>
        <v>865.6</v>
      </c>
      <c r="H610" s="61">
        <f>E610*F610*0.18</f>
        <v>0</v>
      </c>
      <c r="I610" s="62">
        <f t="shared" si="79"/>
        <v>0</v>
      </c>
      <c r="J610" s="63">
        <f t="shared" si="74"/>
        <v>0</v>
      </c>
      <c r="K610" s="46"/>
    </row>
    <row r="611" spans="1:11" ht="28.5" x14ac:dyDescent="0.45">
      <c r="A611" s="106">
        <v>0</v>
      </c>
      <c r="B611" s="57">
        <v>44442</v>
      </c>
      <c r="C611" s="64" t="s">
        <v>391</v>
      </c>
      <c r="D611" s="59" t="s">
        <v>28</v>
      </c>
      <c r="E611" s="59">
        <v>0</v>
      </c>
      <c r="F611" s="66">
        <v>0</v>
      </c>
      <c r="G611" s="61">
        <f t="shared" si="75"/>
        <v>0</v>
      </c>
      <c r="H611" s="61">
        <f t="shared" ref="H611:H616" si="80">E611*F611*0.16</f>
        <v>0</v>
      </c>
      <c r="I611" s="62">
        <f t="shared" si="79"/>
        <v>0</v>
      </c>
      <c r="J611" s="63">
        <f t="shared" si="74"/>
        <v>0</v>
      </c>
      <c r="K611" s="46"/>
    </row>
    <row r="612" spans="1:11" ht="28.5" x14ac:dyDescent="0.45">
      <c r="A612" s="106">
        <v>0</v>
      </c>
      <c r="B612" s="57">
        <v>43709</v>
      </c>
      <c r="C612" s="64" t="s">
        <v>27</v>
      </c>
      <c r="D612" s="59" t="s">
        <v>28</v>
      </c>
      <c r="E612" s="59">
        <v>0</v>
      </c>
      <c r="F612" s="66">
        <v>37</v>
      </c>
      <c r="G612" s="61">
        <f t="shared" si="75"/>
        <v>5.92</v>
      </c>
      <c r="H612" s="61">
        <f t="shared" si="80"/>
        <v>0</v>
      </c>
      <c r="I612" s="62">
        <f t="shared" si="79"/>
        <v>0</v>
      </c>
      <c r="J612" s="63">
        <f t="shared" si="74"/>
        <v>0</v>
      </c>
      <c r="K612" s="46"/>
    </row>
    <row r="613" spans="1:11" ht="28.5" x14ac:dyDescent="0.45">
      <c r="A613" s="106">
        <v>0</v>
      </c>
      <c r="B613" s="57">
        <v>40057</v>
      </c>
      <c r="C613" s="64" t="s">
        <v>29</v>
      </c>
      <c r="D613" s="59" t="s">
        <v>586</v>
      </c>
      <c r="E613" s="59">
        <v>0</v>
      </c>
      <c r="F613" s="66">
        <v>37</v>
      </c>
      <c r="G613" s="61">
        <f t="shared" si="75"/>
        <v>5.92</v>
      </c>
      <c r="H613" s="61">
        <f t="shared" si="80"/>
        <v>0</v>
      </c>
      <c r="I613" s="62">
        <f t="shared" si="79"/>
        <v>0</v>
      </c>
      <c r="J613" s="63">
        <f t="shared" si="74"/>
        <v>0</v>
      </c>
      <c r="K613" s="46"/>
    </row>
    <row r="614" spans="1:11" s="36" customFormat="1" ht="33.75" customHeight="1" x14ac:dyDescent="0.45">
      <c r="A614" s="106">
        <v>0</v>
      </c>
      <c r="B614" s="57">
        <v>44861</v>
      </c>
      <c r="C614" s="64" t="s">
        <v>589</v>
      </c>
      <c r="D614" s="59" t="s">
        <v>586</v>
      </c>
      <c r="E614" s="59">
        <v>6</v>
      </c>
      <c r="F614" s="66">
        <v>0</v>
      </c>
      <c r="G614" s="61">
        <f t="shared" si="75"/>
        <v>0</v>
      </c>
      <c r="H614" s="61">
        <f t="shared" si="80"/>
        <v>0</v>
      </c>
      <c r="I614" s="62">
        <f t="shared" si="79"/>
        <v>0</v>
      </c>
      <c r="J614" s="63">
        <f t="shared" si="74"/>
        <v>0</v>
      </c>
      <c r="K614" s="46"/>
    </row>
    <row r="615" spans="1:11" ht="28.5" x14ac:dyDescent="0.45">
      <c r="A615" s="106">
        <v>0</v>
      </c>
      <c r="B615" s="57">
        <v>43676</v>
      </c>
      <c r="C615" s="64" t="s">
        <v>450</v>
      </c>
      <c r="D615" s="59" t="s">
        <v>586</v>
      </c>
      <c r="E615" s="59">
        <v>0</v>
      </c>
      <c r="F615" s="66">
        <v>15884</v>
      </c>
      <c r="G615" s="61">
        <f t="shared" si="75"/>
        <v>2541.44</v>
      </c>
      <c r="H615" s="61">
        <f t="shared" si="80"/>
        <v>0</v>
      </c>
      <c r="I615" s="62">
        <f t="shared" si="79"/>
        <v>0</v>
      </c>
      <c r="J615" s="63">
        <f t="shared" si="74"/>
        <v>0</v>
      </c>
      <c r="K615" s="46"/>
    </row>
    <row r="616" spans="1:11" s="36" customFormat="1" ht="28.5" x14ac:dyDescent="0.45">
      <c r="A616" s="106">
        <v>0</v>
      </c>
      <c r="B616" s="57">
        <v>43676</v>
      </c>
      <c r="C616" s="64" t="s">
        <v>650</v>
      </c>
      <c r="D616" s="59" t="s">
        <v>586</v>
      </c>
      <c r="E616" s="59">
        <v>0</v>
      </c>
      <c r="F616" s="66"/>
      <c r="G616" s="61">
        <f t="shared" si="75"/>
        <v>0</v>
      </c>
      <c r="H616" s="61">
        <f t="shared" si="80"/>
        <v>0</v>
      </c>
      <c r="I616" s="62">
        <f t="shared" si="79"/>
        <v>0</v>
      </c>
      <c r="J616" s="63">
        <f t="shared" si="74"/>
        <v>0</v>
      </c>
      <c r="K616" s="46"/>
    </row>
    <row r="617" spans="1:11" s="36" customFormat="1" ht="28.5" x14ac:dyDescent="0.45">
      <c r="A617" s="106">
        <v>2</v>
      </c>
      <c r="B617" s="57">
        <v>45440</v>
      </c>
      <c r="C617" s="64" t="s">
        <v>915</v>
      </c>
      <c r="D617" s="59" t="s">
        <v>586</v>
      </c>
      <c r="E617" s="59">
        <v>0</v>
      </c>
      <c r="F617" s="66">
        <v>17250</v>
      </c>
      <c r="G617" s="61">
        <f t="shared" si="75"/>
        <v>2760</v>
      </c>
      <c r="H617" s="61">
        <f>E617*F617*0.18</f>
        <v>0</v>
      </c>
      <c r="I617" s="62">
        <f t="shared" si="79"/>
        <v>0</v>
      </c>
      <c r="J617" s="63">
        <f t="shared" si="74"/>
        <v>0</v>
      </c>
      <c r="K617" s="46"/>
    </row>
    <row r="618" spans="1:11" s="36" customFormat="1" ht="28.5" x14ac:dyDescent="0.45">
      <c r="A618" s="106">
        <v>2</v>
      </c>
      <c r="B618" s="57">
        <v>45440</v>
      </c>
      <c r="C618" s="64" t="s">
        <v>916</v>
      </c>
      <c r="D618" s="59" t="s">
        <v>586</v>
      </c>
      <c r="E618" s="59">
        <v>0</v>
      </c>
      <c r="F618" s="66">
        <v>16750</v>
      </c>
      <c r="G618" s="61">
        <f t="shared" si="75"/>
        <v>2680</v>
      </c>
      <c r="H618" s="61">
        <f>E618*F618*0.18</f>
        <v>0</v>
      </c>
      <c r="I618" s="62">
        <f t="shared" si="79"/>
        <v>0</v>
      </c>
      <c r="J618" s="63">
        <f t="shared" si="74"/>
        <v>0</v>
      </c>
      <c r="K618" s="46"/>
    </row>
    <row r="619" spans="1:11" ht="28.5" x14ac:dyDescent="0.45">
      <c r="A619" s="106">
        <v>0</v>
      </c>
      <c r="B619" s="57">
        <v>44544</v>
      </c>
      <c r="C619" s="64" t="s">
        <v>644</v>
      </c>
      <c r="D619" s="59" t="s">
        <v>586</v>
      </c>
      <c r="E619" s="59">
        <v>0</v>
      </c>
      <c r="F619" s="66">
        <v>3484.5</v>
      </c>
      <c r="G619" s="61">
        <f t="shared" si="75"/>
        <v>557.52</v>
      </c>
      <c r="H619" s="61">
        <f>E619*F619*0.16</f>
        <v>0</v>
      </c>
      <c r="I619" s="62">
        <f t="shared" si="79"/>
        <v>0</v>
      </c>
      <c r="J619" s="63">
        <f>H619+I619</f>
        <v>0</v>
      </c>
      <c r="K619" s="46"/>
    </row>
    <row r="620" spans="1:11" s="36" customFormat="1" ht="28.5" x14ac:dyDescent="0.45">
      <c r="A620" s="106">
        <v>0</v>
      </c>
      <c r="B620" s="57">
        <v>45057</v>
      </c>
      <c r="C620" s="64" t="s">
        <v>680</v>
      </c>
      <c r="D620" s="59" t="s">
        <v>586</v>
      </c>
      <c r="E620" s="59">
        <v>6</v>
      </c>
      <c r="F620" s="66"/>
      <c r="G620" s="61"/>
      <c r="H620" s="61"/>
      <c r="I620" s="62"/>
      <c r="J620" s="63"/>
      <c r="K620" s="46"/>
    </row>
    <row r="621" spans="1:11" ht="28.5" x14ac:dyDescent="0.45">
      <c r="A621" s="106">
        <v>0</v>
      </c>
      <c r="B621" s="57">
        <v>44544</v>
      </c>
      <c r="C621" s="64" t="s">
        <v>645</v>
      </c>
      <c r="D621" s="59" t="s">
        <v>28</v>
      </c>
      <c r="E621" s="59">
        <v>0</v>
      </c>
      <c r="F621" s="66">
        <v>2147.6</v>
      </c>
      <c r="G621" s="61">
        <f t="shared" si="75"/>
        <v>343.61599999999999</v>
      </c>
      <c r="H621" s="61">
        <f>E621*F621*0.16</f>
        <v>0</v>
      </c>
      <c r="I621" s="62">
        <f t="shared" si="79"/>
        <v>0</v>
      </c>
      <c r="J621" s="63">
        <f>H621+I621</f>
        <v>0</v>
      </c>
      <c r="K621" s="46"/>
    </row>
    <row r="622" spans="1:11" s="36" customFormat="1" ht="28.5" x14ac:dyDescent="0.45">
      <c r="A622" s="106">
        <v>6</v>
      </c>
      <c r="B622" s="57">
        <v>45057</v>
      </c>
      <c r="C622" s="64" t="s">
        <v>679</v>
      </c>
      <c r="D622" s="59" t="s">
        <v>24</v>
      </c>
      <c r="E622" s="59">
        <v>4</v>
      </c>
      <c r="F622" s="66"/>
      <c r="G622" s="61"/>
      <c r="H622" s="61"/>
      <c r="I622" s="62"/>
      <c r="J622" s="63"/>
      <c r="K622" s="46"/>
    </row>
    <row r="623" spans="1:11" ht="28.5" x14ac:dyDescent="0.45">
      <c r="A623" s="106">
        <v>0</v>
      </c>
      <c r="B623" s="57">
        <v>41795</v>
      </c>
      <c r="C623" s="64" t="s">
        <v>167</v>
      </c>
      <c r="D623" s="59" t="s">
        <v>28</v>
      </c>
      <c r="E623" s="59">
        <v>0</v>
      </c>
      <c r="F623" s="66">
        <v>37.5</v>
      </c>
      <c r="G623" s="61">
        <f t="shared" si="75"/>
        <v>6</v>
      </c>
      <c r="H623" s="61">
        <f>E623*F623*0.16</f>
        <v>0</v>
      </c>
      <c r="I623" s="62">
        <f t="shared" si="79"/>
        <v>0</v>
      </c>
      <c r="J623" s="63">
        <f t="shared" ref="J623:J646" si="81">H623+I623</f>
        <v>0</v>
      </c>
      <c r="K623" s="46"/>
    </row>
    <row r="624" spans="1:11" ht="28.5" x14ac:dyDescent="0.45">
      <c r="A624" s="106">
        <v>4</v>
      </c>
      <c r="B624" s="57">
        <v>44442</v>
      </c>
      <c r="C624" s="64" t="s">
        <v>507</v>
      </c>
      <c r="D624" s="59" t="s">
        <v>28</v>
      </c>
      <c r="E624" s="59">
        <v>0</v>
      </c>
      <c r="F624" s="66">
        <v>0</v>
      </c>
      <c r="G624" s="61">
        <f t="shared" si="75"/>
        <v>0</v>
      </c>
      <c r="H624" s="61">
        <f>E624*F624*0.16</f>
        <v>0</v>
      </c>
      <c r="I624" s="62">
        <f t="shared" si="79"/>
        <v>0</v>
      </c>
      <c r="J624" s="63">
        <f t="shared" si="81"/>
        <v>0</v>
      </c>
      <c r="K624" s="46"/>
    </row>
    <row r="625" spans="1:13" ht="28.5" x14ac:dyDescent="0.45">
      <c r="A625" s="106">
        <v>0</v>
      </c>
      <c r="B625" s="57">
        <v>41795</v>
      </c>
      <c r="C625" s="64" t="s">
        <v>539</v>
      </c>
      <c r="D625" s="59" t="s">
        <v>586</v>
      </c>
      <c r="E625" s="59">
        <v>0</v>
      </c>
      <c r="F625" s="66">
        <v>29</v>
      </c>
      <c r="G625" s="61">
        <f t="shared" si="75"/>
        <v>4.6399999999999997</v>
      </c>
      <c r="H625" s="61">
        <f>E625*F625*0.16</f>
        <v>0</v>
      </c>
      <c r="I625" s="62">
        <f t="shared" si="79"/>
        <v>0</v>
      </c>
      <c r="J625" s="63">
        <f t="shared" si="81"/>
        <v>0</v>
      </c>
      <c r="K625" s="46"/>
      <c r="L625" s="117"/>
      <c r="M625" s="116"/>
    </row>
    <row r="626" spans="1:13" ht="28.5" x14ac:dyDescent="0.45">
      <c r="A626" s="106">
        <v>0</v>
      </c>
      <c r="B626" s="57">
        <v>40057</v>
      </c>
      <c r="C626" s="64" t="s">
        <v>158</v>
      </c>
      <c r="D626" s="59" t="s">
        <v>28</v>
      </c>
      <c r="E626" s="59">
        <v>0</v>
      </c>
      <c r="F626" s="66">
        <v>29</v>
      </c>
      <c r="G626" s="61">
        <f t="shared" si="75"/>
        <v>4.6399999999999997</v>
      </c>
      <c r="H626" s="61">
        <f>E626*F626*0.16</f>
        <v>0</v>
      </c>
      <c r="I626" s="62">
        <f t="shared" si="79"/>
        <v>0</v>
      </c>
      <c r="J626" s="63">
        <f t="shared" si="81"/>
        <v>0</v>
      </c>
      <c r="K626" s="46"/>
    </row>
    <row r="627" spans="1:13" ht="28.5" x14ac:dyDescent="0.45">
      <c r="A627" s="106">
        <v>0</v>
      </c>
      <c r="B627" s="57">
        <v>43462</v>
      </c>
      <c r="C627" s="96" t="s">
        <v>179</v>
      </c>
      <c r="D627" s="59" t="s">
        <v>586</v>
      </c>
      <c r="E627" s="59">
        <v>0</v>
      </c>
      <c r="F627" s="66">
        <v>5404.25</v>
      </c>
      <c r="G627" s="61">
        <f t="shared" si="75"/>
        <v>864.68000000000006</v>
      </c>
      <c r="H627" s="61">
        <f>E627*F627*0.16</f>
        <v>0</v>
      </c>
      <c r="I627" s="62">
        <f t="shared" si="79"/>
        <v>0</v>
      </c>
      <c r="J627" s="63">
        <f t="shared" si="81"/>
        <v>0</v>
      </c>
      <c r="K627" s="46"/>
    </row>
    <row r="628" spans="1:13" s="36" customFormat="1" ht="28.5" x14ac:dyDescent="0.45">
      <c r="A628" s="106">
        <v>2</v>
      </c>
      <c r="B628" s="57">
        <v>45440</v>
      </c>
      <c r="C628" s="96" t="s">
        <v>917</v>
      </c>
      <c r="D628" s="59" t="s">
        <v>586</v>
      </c>
      <c r="E628" s="59">
        <v>0</v>
      </c>
      <c r="F628" s="66">
        <v>7250</v>
      </c>
      <c r="G628" s="61">
        <f>0.16*F628</f>
        <v>1160</v>
      </c>
      <c r="H628" s="61">
        <f>E628*F628*0.18</f>
        <v>0</v>
      </c>
      <c r="I628" s="62">
        <f t="shared" si="79"/>
        <v>0</v>
      </c>
      <c r="J628" s="63">
        <f t="shared" si="81"/>
        <v>0</v>
      </c>
      <c r="K628" s="46"/>
    </row>
    <row r="629" spans="1:13" ht="28.5" x14ac:dyDescent="0.45">
      <c r="A629" s="106">
        <v>0</v>
      </c>
      <c r="B629" s="57">
        <v>42181</v>
      </c>
      <c r="C629" s="64" t="s">
        <v>159</v>
      </c>
      <c r="D629" s="59" t="s">
        <v>586</v>
      </c>
      <c r="E629" s="59">
        <v>0</v>
      </c>
      <c r="F629" s="66">
        <v>4312.5</v>
      </c>
      <c r="G629" s="61">
        <f t="shared" si="75"/>
        <v>690</v>
      </c>
      <c r="H629" s="61">
        <f>E629*F629*0.16</f>
        <v>0</v>
      </c>
      <c r="I629" s="62">
        <f t="shared" si="79"/>
        <v>0</v>
      </c>
      <c r="J629" s="63">
        <f t="shared" si="81"/>
        <v>0</v>
      </c>
      <c r="K629" s="46"/>
    </row>
    <row r="630" spans="1:13" ht="28.5" x14ac:dyDescent="0.45">
      <c r="A630" s="106">
        <v>0</v>
      </c>
      <c r="B630" s="57">
        <v>40057</v>
      </c>
      <c r="C630" s="64" t="s">
        <v>30</v>
      </c>
      <c r="D630" s="59" t="s">
        <v>28</v>
      </c>
      <c r="E630" s="59">
        <v>0</v>
      </c>
      <c r="F630" s="66">
        <v>14</v>
      </c>
      <c r="G630" s="61">
        <f t="shared" si="75"/>
        <v>2.2400000000000002</v>
      </c>
      <c r="H630" s="61">
        <f>E630*F630*0.16</f>
        <v>0</v>
      </c>
      <c r="I630" s="62">
        <f t="shared" si="79"/>
        <v>0</v>
      </c>
      <c r="J630" s="63">
        <f t="shared" si="81"/>
        <v>0</v>
      </c>
      <c r="K630" s="46"/>
    </row>
    <row r="631" spans="1:13" ht="28.5" x14ac:dyDescent="0.45">
      <c r="A631" s="106">
        <v>0</v>
      </c>
      <c r="B631" s="57">
        <v>42979</v>
      </c>
      <c r="C631" s="64" t="s">
        <v>555</v>
      </c>
      <c r="D631" s="59" t="s">
        <v>586</v>
      </c>
      <c r="E631" s="59">
        <v>0</v>
      </c>
      <c r="F631" s="66">
        <v>4588.5</v>
      </c>
      <c r="G631" s="61">
        <f t="shared" si="75"/>
        <v>734.16</v>
      </c>
      <c r="H631" s="61">
        <f>E631*F631*0.18</f>
        <v>0</v>
      </c>
      <c r="I631" s="62">
        <f t="shared" si="79"/>
        <v>0</v>
      </c>
      <c r="J631" s="63">
        <f t="shared" si="81"/>
        <v>0</v>
      </c>
      <c r="K631" s="46"/>
    </row>
    <row r="632" spans="1:13" s="36" customFormat="1" ht="28.5" x14ac:dyDescent="0.45">
      <c r="A632" s="106">
        <v>2</v>
      </c>
      <c r="B632" s="57">
        <v>45440</v>
      </c>
      <c r="C632" s="64" t="s">
        <v>918</v>
      </c>
      <c r="D632" s="59" t="s">
        <v>586</v>
      </c>
      <c r="E632" s="59">
        <v>2</v>
      </c>
      <c r="F632" s="66">
        <v>7250</v>
      </c>
      <c r="G632" s="61">
        <f t="shared" si="75"/>
        <v>1160</v>
      </c>
      <c r="H632" s="61">
        <f>E632*F632*0.18</f>
        <v>2610</v>
      </c>
      <c r="I632" s="62">
        <f t="shared" si="79"/>
        <v>14500</v>
      </c>
      <c r="J632" s="63">
        <f t="shared" si="81"/>
        <v>17110</v>
      </c>
      <c r="K632" s="46"/>
    </row>
    <row r="633" spans="1:13" ht="28.5" x14ac:dyDescent="0.45">
      <c r="A633" s="106">
        <v>0</v>
      </c>
      <c r="B633" s="57">
        <v>44442</v>
      </c>
      <c r="C633" s="64" t="s">
        <v>389</v>
      </c>
      <c r="D633" s="59" t="s">
        <v>586</v>
      </c>
      <c r="E633" s="59">
        <v>0</v>
      </c>
      <c r="F633" s="66">
        <v>0</v>
      </c>
      <c r="G633" s="61">
        <f t="shared" si="75"/>
        <v>0</v>
      </c>
      <c r="H633" s="61">
        <f t="shared" ref="H633:H639" si="82">E633*F633*0.16</f>
        <v>0</v>
      </c>
      <c r="I633" s="62">
        <f t="shared" si="79"/>
        <v>0</v>
      </c>
      <c r="J633" s="63">
        <f t="shared" si="81"/>
        <v>0</v>
      </c>
      <c r="K633" s="46"/>
    </row>
    <row r="634" spans="1:13" ht="28.5" x14ac:dyDescent="0.45">
      <c r="A634" s="106">
        <v>0</v>
      </c>
      <c r="B634" s="57">
        <v>43735</v>
      </c>
      <c r="C634" s="64" t="s">
        <v>677</v>
      </c>
      <c r="D634" s="59" t="s">
        <v>586</v>
      </c>
      <c r="E634" s="59">
        <v>0</v>
      </c>
      <c r="F634" s="66">
        <v>6018</v>
      </c>
      <c r="G634" s="61">
        <f t="shared" si="75"/>
        <v>962.88</v>
      </c>
      <c r="H634" s="61">
        <f t="shared" si="82"/>
        <v>0</v>
      </c>
      <c r="I634" s="62">
        <f t="shared" si="79"/>
        <v>0</v>
      </c>
      <c r="J634" s="63">
        <f t="shared" si="81"/>
        <v>0</v>
      </c>
      <c r="K634" s="46" t="s">
        <v>564</v>
      </c>
    </row>
    <row r="635" spans="1:13" s="36" customFormat="1" ht="28.5" x14ac:dyDescent="0.45">
      <c r="A635" s="106">
        <v>0</v>
      </c>
      <c r="B635" s="57">
        <v>45260</v>
      </c>
      <c r="C635" s="64" t="s">
        <v>823</v>
      </c>
      <c r="D635" s="59" t="s">
        <v>586</v>
      </c>
      <c r="E635" s="59">
        <v>0</v>
      </c>
      <c r="F635" s="66">
        <v>0</v>
      </c>
      <c r="G635" s="61">
        <f t="shared" si="75"/>
        <v>0</v>
      </c>
      <c r="H635" s="61">
        <f t="shared" si="82"/>
        <v>0</v>
      </c>
      <c r="I635" s="62">
        <f t="shared" si="79"/>
        <v>0</v>
      </c>
      <c r="J635" s="63">
        <f t="shared" si="81"/>
        <v>0</v>
      </c>
      <c r="K635" s="46"/>
    </row>
    <row r="636" spans="1:13" s="36" customFormat="1" ht="28.5" x14ac:dyDescent="0.45">
      <c r="A636" s="106">
        <v>38</v>
      </c>
      <c r="B636" s="57">
        <v>45378</v>
      </c>
      <c r="C636" s="64" t="s">
        <v>826</v>
      </c>
      <c r="D636" s="59" t="s">
        <v>586</v>
      </c>
      <c r="E636" s="59">
        <v>38</v>
      </c>
      <c r="F636" s="66">
        <v>0</v>
      </c>
      <c r="G636" s="61">
        <f t="shared" si="75"/>
        <v>0</v>
      </c>
      <c r="H636" s="61">
        <f t="shared" si="82"/>
        <v>0</v>
      </c>
      <c r="I636" s="62">
        <f t="shared" si="79"/>
        <v>0</v>
      </c>
      <c r="J636" s="63">
        <f t="shared" si="81"/>
        <v>0</v>
      </c>
      <c r="K636" s="46"/>
    </row>
    <row r="637" spans="1:13" s="36" customFormat="1" ht="28.5" x14ac:dyDescent="0.45">
      <c r="A637" s="106">
        <v>0</v>
      </c>
      <c r="B637" s="57">
        <v>45260</v>
      </c>
      <c r="C637" s="64" t="s">
        <v>537</v>
      </c>
      <c r="D637" s="59" t="s">
        <v>586</v>
      </c>
      <c r="E637" s="59">
        <v>0</v>
      </c>
      <c r="F637" s="66">
        <v>0</v>
      </c>
      <c r="G637" s="61">
        <f t="shared" si="75"/>
        <v>0</v>
      </c>
      <c r="H637" s="61">
        <f t="shared" si="82"/>
        <v>0</v>
      </c>
      <c r="I637" s="62">
        <f t="shared" si="79"/>
        <v>0</v>
      </c>
      <c r="J637" s="63">
        <f t="shared" si="81"/>
        <v>0</v>
      </c>
      <c r="K637" s="46"/>
    </row>
    <row r="638" spans="1:13" s="36" customFormat="1" ht="28.5" x14ac:dyDescent="0.45">
      <c r="A638" s="106">
        <v>1</v>
      </c>
      <c r="B638" s="57">
        <v>45342</v>
      </c>
      <c r="C638" s="64" t="s">
        <v>824</v>
      </c>
      <c r="D638" s="59" t="s">
        <v>586</v>
      </c>
      <c r="E638" s="59">
        <v>0</v>
      </c>
      <c r="F638" s="66">
        <v>0</v>
      </c>
      <c r="G638" s="61">
        <f t="shared" si="75"/>
        <v>0</v>
      </c>
      <c r="H638" s="61">
        <f t="shared" si="82"/>
        <v>0</v>
      </c>
      <c r="I638" s="62">
        <f t="shared" si="79"/>
        <v>0</v>
      </c>
      <c r="J638" s="63">
        <f t="shared" si="81"/>
        <v>0</v>
      </c>
      <c r="K638" s="46"/>
    </row>
    <row r="639" spans="1:13" s="36" customFormat="1" ht="28.5" x14ac:dyDescent="0.45">
      <c r="A639" s="106">
        <v>41</v>
      </c>
      <c r="B639" s="57">
        <v>45378</v>
      </c>
      <c r="C639" s="64" t="s">
        <v>827</v>
      </c>
      <c r="D639" s="59" t="s">
        <v>586</v>
      </c>
      <c r="E639" s="59">
        <v>19</v>
      </c>
      <c r="F639" s="66">
        <v>0</v>
      </c>
      <c r="G639" s="61">
        <f t="shared" si="75"/>
        <v>0</v>
      </c>
      <c r="H639" s="61">
        <f t="shared" si="82"/>
        <v>0</v>
      </c>
      <c r="I639" s="62">
        <f t="shared" si="79"/>
        <v>0</v>
      </c>
      <c r="J639" s="63">
        <f t="shared" si="81"/>
        <v>0</v>
      </c>
      <c r="K639" s="46"/>
    </row>
    <row r="640" spans="1:13" ht="28.5" x14ac:dyDescent="0.45">
      <c r="A640" s="106">
        <v>26</v>
      </c>
      <c r="B640" s="57">
        <v>44564</v>
      </c>
      <c r="C640" s="64" t="s">
        <v>320</v>
      </c>
      <c r="D640" s="59" t="s">
        <v>2</v>
      </c>
      <c r="E640" s="59">
        <v>0</v>
      </c>
      <c r="F640" s="61">
        <v>705.64</v>
      </c>
      <c r="G640" s="61">
        <f t="shared" si="75"/>
        <v>112.9024</v>
      </c>
      <c r="H640" s="61">
        <f>E640*F640*0.16</f>
        <v>0</v>
      </c>
      <c r="I640" s="62">
        <f t="shared" si="79"/>
        <v>0</v>
      </c>
      <c r="J640" s="63">
        <f t="shared" si="81"/>
        <v>0</v>
      </c>
      <c r="K640" s="46"/>
    </row>
    <row r="641" spans="1:11" s="40" customFormat="1" ht="28.5" x14ac:dyDescent="0.45">
      <c r="A641" s="106">
        <v>2</v>
      </c>
      <c r="B641" s="72">
        <v>44909</v>
      </c>
      <c r="C641" s="78" t="s">
        <v>320</v>
      </c>
      <c r="D641" s="74" t="s">
        <v>2</v>
      </c>
      <c r="E641" s="74">
        <v>0</v>
      </c>
      <c r="F641" s="75">
        <v>1850</v>
      </c>
      <c r="G641" s="75">
        <f t="shared" si="75"/>
        <v>296</v>
      </c>
      <c r="H641" s="75">
        <f>E641*F641*0.18</f>
        <v>0</v>
      </c>
      <c r="I641" s="76">
        <f t="shared" si="79"/>
        <v>0</v>
      </c>
      <c r="J641" s="119">
        <f t="shared" si="81"/>
        <v>0</v>
      </c>
      <c r="K641" s="77"/>
    </row>
    <row r="642" spans="1:11" ht="28.5" x14ac:dyDescent="0.45">
      <c r="A642" s="106">
        <v>45</v>
      </c>
      <c r="B642" s="57">
        <v>44334</v>
      </c>
      <c r="C642" s="58" t="s">
        <v>108</v>
      </c>
      <c r="D642" s="74" t="s">
        <v>0</v>
      </c>
      <c r="E642" s="60">
        <v>0</v>
      </c>
      <c r="F642" s="61">
        <v>168.41</v>
      </c>
      <c r="G642" s="61">
        <f t="shared" si="75"/>
        <v>26.945599999999999</v>
      </c>
      <c r="H642" s="61">
        <f>E642*F642*0.16</f>
        <v>0</v>
      </c>
      <c r="I642" s="62">
        <f t="shared" si="79"/>
        <v>0</v>
      </c>
      <c r="J642" s="63">
        <f t="shared" si="81"/>
        <v>0</v>
      </c>
      <c r="K642" s="46"/>
    </row>
    <row r="643" spans="1:11" s="36" customFormat="1" ht="28.5" x14ac:dyDescent="0.45">
      <c r="A643" s="111">
        <v>25</v>
      </c>
      <c r="B643" s="57">
        <v>44908</v>
      </c>
      <c r="C643" s="58" t="s">
        <v>108</v>
      </c>
      <c r="D643" s="74" t="s">
        <v>0</v>
      </c>
      <c r="E643" s="60">
        <v>0</v>
      </c>
      <c r="F643" s="61">
        <v>152.15</v>
      </c>
      <c r="G643" s="61">
        <f t="shared" si="75"/>
        <v>24.344000000000001</v>
      </c>
      <c r="H643" s="61">
        <f>E643*F643*0.16</f>
        <v>0</v>
      </c>
      <c r="I643" s="62">
        <f t="shared" si="79"/>
        <v>0</v>
      </c>
      <c r="J643" s="63">
        <f t="shared" si="81"/>
        <v>0</v>
      </c>
      <c r="K643" s="46"/>
    </row>
    <row r="644" spans="1:11" s="36" customFormat="1" ht="28.5" x14ac:dyDescent="0.45">
      <c r="A644" s="111">
        <v>9</v>
      </c>
      <c r="B644" s="57">
        <v>45450</v>
      </c>
      <c r="C644" s="58" t="s">
        <v>953</v>
      </c>
      <c r="D644" s="74" t="s">
        <v>0</v>
      </c>
      <c r="E644" s="60">
        <v>0</v>
      </c>
      <c r="F644" s="61">
        <v>27429.86</v>
      </c>
      <c r="G644" s="61">
        <f t="shared" si="75"/>
        <v>4388.7776000000003</v>
      </c>
      <c r="H644" s="61">
        <f>E644*F644*0.18</f>
        <v>0</v>
      </c>
      <c r="I644" s="62">
        <f t="shared" si="79"/>
        <v>0</v>
      </c>
      <c r="J644" s="63">
        <f t="shared" si="81"/>
        <v>0</v>
      </c>
      <c r="K644" s="46"/>
    </row>
    <row r="645" spans="1:11" s="36" customFormat="1" ht="28.5" x14ac:dyDescent="0.45">
      <c r="A645" s="111">
        <v>8</v>
      </c>
      <c r="B645" s="57">
        <v>45450</v>
      </c>
      <c r="C645" s="58" t="s">
        <v>954</v>
      </c>
      <c r="D645" s="74" t="s">
        <v>0</v>
      </c>
      <c r="E645" s="60">
        <v>0</v>
      </c>
      <c r="F645" s="61">
        <v>33116.800000000003</v>
      </c>
      <c r="G645" s="61">
        <f t="shared" si="75"/>
        <v>5298.688000000001</v>
      </c>
      <c r="H645" s="61">
        <f>E645*F645*0.18</f>
        <v>0</v>
      </c>
      <c r="I645" s="62">
        <f t="shared" si="79"/>
        <v>0</v>
      </c>
      <c r="J645" s="63">
        <f t="shared" si="81"/>
        <v>0</v>
      </c>
      <c r="K645" s="46"/>
    </row>
    <row r="646" spans="1:11" s="36" customFormat="1" ht="28.5" x14ac:dyDescent="0.45">
      <c r="A646" s="106">
        <v>150</v>
      </c>
      <c r="B646" s="57">
        <v>45035</v>
      </c>
      <c r="C646" s="58" t="s">
        <v>108</v>
      </c>
      <c r="D646" s="74" t="s">
        <v>0</v>
      </c>
      <c r="E646" s="60">
        <v>0</v>
      </c>
      <c r="F646" s="61">
        <v>137</v>
      </c>
      <c r="G646" s="61">
        <f t="shared" si="75"/>
        <v>21.92</v>
      </c>
      <c r="H646" s="61">
        <f>E646*F646*0.16</f>
        <v>0</v>
      </c>
      <c r="I646" s="62">
        <f t="shared" si="79"/>
        <v>0</v>
      </c>
      <c r="J646" s="63">
        <f t="shared" si="81"/>
        <v>0</v>
      </c>
      <c r="K646" s="46"/>
    </row>
    <row r="647" spans="1:11" s="40" customFormat="1" ht="28.5" x14ac:dyDescent="0.45">
      <c r="A647" s="106">
        <v>100</v>
      </c>
      <c r="B647" s="72">
        <v>44753</v>
      </c>
      <c r="C647" s="73" t="s">
        <v>550</v>
      </c>
      <c r="D647" s="59" t="s">
        <v>0</v>
      </c>
      <c r="E647" s="74">
        <v>0</v>
      </c>
      <c r="F647" s="75">
        <v>65925</v>
      </c>
      <c r="G647" s="75">
        <f>0.18*F647</f>
        <v>11866.5</v>
      </c>
      <c r="H647" s="75">
        <f>E647*F647*0.18</f>
        <v>0</v>
      </c>
      <c r="I647" s="62">
        <f t="shared" si="79"/>
        <v>0</v>
      </c>
      <c r="J647" s="119">
        <f>H647+I647</f>
        <v>0</v>
      </c>
      <c r="K647" s="77"/>
    </row>
    <row r="648" spans="1:11" ht="28.5" x14ac:dyDescent="0.45">
      <c r="A648" s="106">
        <v>150</v>
      </c>
      <c r="B648" s="57">
        <v>43248</v>
      </c>
      <c r="C648" s="64" t="s">
        <v>123</v>
      </c>
      <c r="D648" s="59" t="s">
        <v>0</v>
      </c>
      <c r="E648" s="59">
        <v>3</v>
      </c>
      <c r="F648" s="66">
        <v>47.25</v>
      </c>
      <c r="G648" s="61">
        <f t="shared" ref="G648:G758" si="83">0.16*F648</f>
        <v>7.5600000000000005</v>
      </c>
      <c r="H648" s="61">
        <f>E648*F648*0.16</f>
        <v>22.68</v>
      </c>
      <c r="I648" s="62">
        <f t="shared" si="79"/>
        <v>141.75</v>
      </c>
      <c r="J648" s="63">
        <f>H648+I648</f>
        <v>164.43</v>
      </c>
      <c r="K648" s="46"/>
    </row>
    <row r="649" spans="1:11" ht="28.5" x14ac:dyDescent="0.45">
      <c r="A649" s="111">
        <v>0</v>
      </c>
      <c r="B649" s="57">
        <v>43361</v>
      </c>
      <c r="C649" s="64" t="s">
        <v>31</v>
      </c>
      <c r="D649" s="59" t="s">
        <v>0</v>
      </c>
      <c r="E649" s="59">
        <v>24</v>
      </c>
      <c r="F649" s="66">
        <v>401.2</v>
      </c>
      <c r="G649" s="61">
        <f t="shared" si="83"/>
        <v>64.191999999999993</v>
      </c>
      <c r="H649" s="61">
        <f>E649*F649*0.16</f>
        <v>1540.6079999999999</v>
      </c>
      <c r="I649" s="62">
        <f t="shared" si="79"/>
        <v>9628.7999999999993</v>
      </c>
      <c r="J649" s="63">
        <f>H649+I649</f>
        <v>11169.407999999999</v>
      </c>
      <c r="K649" s="46"/>
    </row>
    <row r="650" spans="1:11" s="36" customFormat="1" ht="28.5" x14ac:dyDescent="0.45">
      <c r="A650" s="106">
        <v>0</v>
      </c>
      <c r="B650" s="57">
        <v>45055</v>
      </c>
      <c r="C650" s="64" t="s">
        <v>31</v>
      </c>
      <c r="D650" s="59" t="s">
        <v>0</v>
      </c>
      <c r="E650" s="59">
        <v>1</v>
      </c>
      <c r="F650" s="66">
        <v>241.52</v>
      </c>
      <c r="G650" s="61">
        <f t="shared" si="83"/>
        <v>38.6432</v>
      </c>
      <c r="H650" s="61">
        <f>E650*F650*0.18</f>
        <v>43.473599999999998</v>
      </c>
      <c r="I650" s="62">
        <f t="shared" si="79"/>
        <v>241.52</v>
      </c>
      <c r="J650" s="63">
        <f>H650+I650</f>
        <v>284.99360000000001</v>
      </c>
      <c r="K650" s="46"/>
    </row>
    <row r="651" spans="1:11" s="36" customFormat="1" ht="28.5" x14ac:dyDescent="0.45">
      <c r="A651" s="106">
        <v>0</v>
      </c>
      <c r="B651" s="57">
        <v>43361</v>
      </c>
      <c r="C651" s="64" t="s">
        <v>653</v>
      </c>
      <c r="D651" s="59" t="s">
        <v>82</v>
      </c>
      <c r="E651" s="59">
        <v>0</v>
      </c>
      <c r="F651" s="66"/>
      <c r="G651" s="61">
        <f t="shared" si="83"/>
        <v>0</v>
      </c>
      <c r="H651" s="61"/>
      <c r="I651" s="62"/>
      <c r="J651" s="63"/>
      <c r="K651" s="46"/>
    </row>
    <row r="652" spans="1:11" ht="28.5" x14ac:dyDescent="0.45">
      <c r="A652" s="106">
        <v>3</v>
      </c>
      <c r="B652" s="57">
        <v>44439</v>
      </c>
      <c r="C652" s="64" t="s">
        <v>387</v>
      </c>
      <c r="D652" s="59" t="s">
        <v>0</v>
      </c>
      <c r="E652" s="59">
        <v>0</v>
      </c>
      <c r="F652" s="66">
        <v>0</v>
      </c>
      <c r="G652" s="61">
        <f t="shared" si="83"/>
        <v>0</v>
      </c>
      <c r="H652" s="61">
        <f>E652*F652*0.16</f>
        <v>0</v>
      </c>
      <c r="I652" s="62">
        <f t="shared" si="79"/>
        <v>0</v>
      </c>
      <c r="J652" s="63">
        <f t="shared" ref="J652:J691" si="84">H652+I652</f>
        <v>0</v>
      </c>
      <c r="K652" s="46"/>
    </row>
    <row r="653" spans="1:11" ht="28.5" x14ac:dyDescent="0.45">
      <c r="A653" s="106">
        <v>0</v>
      </c>
      <c r="B653" s="57">
        <v>43758</v>
      </c>
      <c r="C653" s="64" t="s">
        <v>362</v>
      </c>
      <c r="D653" s="59" t="s">
        <v>0</v>
      </c>
      <c r="E653" s="59">
        <v>0</v>
      </c>
      <c r="F653" s="66">
        <v>326.27</v>
      </c>
      <c r="G653" s="61">
        <f t="shared" si="83"/>
        <v>52.203199999999995</v>
      </c>
      <c r="H653" s="61">
        <f>E653*F653*0.16</f>
        <v>0</v>
      </c>
      <c r="I653" s="62">
        <f t="shared" si="79"/>
        <v>0</v>
      </c>
      <c r="J653" s="63">
        <f t="shared" si="84"/>
        <v>0</v>
      </c>
      <c r="K653" s="46"/>
    </row>
    <row r="654" spans="1:11" ht="28.5" x14ac:dyDescent="0.45">
      <c r="A654" s="106">
        <v>0</v>
      </c>
      <c r="B654" s="57">
        <v>44441</v>
      </c>
      <c r="C654" s="64" t="s">
        <v>587</v>
      </c>
      <c r="D654" s="59" t="s">
        <v>0</v>
      </c>
      <c r="E654" s="59">
        <v>0</v>
      </c>
      <c r="F654" s="66">
        <v>0</v>
      </c>
      <c r="G654" s="61">
        <f t="shared" si="83"/>
        <v>0</v>
      </c>
      <c r="H654" s="61">
        <f>E654*F654*0.16</f>
        <v>0</v>
      </c>
      <c r="I654" s="62">
        <f t="shared" si="79"/>
        <v>0</v>
      </c>
      <c r="J654" s="63">
        <f t="shared" si="84"/>
        <v>0</v>
      </c>
      <c r="K654" s="46"/>
    </row>
    <row r="655" spans="1:11" s="36" customFormat="1" ht="28.5" x14ac:dyDescent="0.45">
      <c r="A655" s="106">
        <v>0</v>
      </c>
      <c r="B655" s="57">
        <v>44880</v>
      </c>
      <c r="C655" s="64" t="s">
        <v>597</v>
      </c>
      <c r="D655" s="59" t="s">
        <v>0</v>
      </c>
      <c r="E655" s="59">
        <v>0</v>
      </c>
      <c r="F655" s="66">
        <v>35</v>
      </c>
      <c r="G655" s="61">
        <f t="shared" si="83"/>
        <v>5.6000000000000005</v>
      </c>
      <c r="H655" s="61">
        <f>E655*F655*0.16</f>
        <v>0</v>
      </c>
      <c r="I655" s="62">
        <f t="shared" si="79"/>
        <v>0</v>
      </c>
      <c r="J655" s="63">
        <f t="shared" si="84"/>
        <v>0</v>
      </c>
      <c r="K655" s="46"/>
    </row>
    <row r="656" spans="1:11" s="40" customFormat="1" ht="28.5" x14ac:dyDescent="0.45">
      <c r="A656" s="106">
        <v>0</v>
      </c>
      <c r="B656" s="72">
        <v>44917</v>
      </c>
      <c r="C656" s="78" t="s">
        <v>633</v>
      </c>
      <c r="D656" s="74" t="s">
        <v>96</v>
      </c>
      <c r="E656" s="74">
        <v>16</v>
      </c>
      <c r="F656" s="76">
        <v>106</v>
      </c>
      <c r="G656" s="75">
        <f>0.18*F656</f>
        <v>19.079999999999998</v>
      </c>
      <c r="H656" s="75">
        <f>E656*F656*0.18</f>
        <v>305.27999999999997</v>
      </c>
      <c r="I656" s="76">
        <f t="shared" si="79"/>
        <v>1696</v>
      </c>
      <c r="J656" s="119">
        <f t="shared" si="84"/>
        <v>2001.28</v>
      </c>
      <c r="K656" s="77"/>
    </row>
    <row r="657" spans="1:12" s="40" customFormat="1" ht="28.5" x14ac:dyDescent="0.45">
      <c r="A657" s="106">
        <v>12</v>
      </c>
      <c r="B657" s="72">
        <v>44917</v>
      </c>
      <c r="C657" s="78" t="s">
        <v>634</v>
      </c>
      <c r="D657" s="74" t="s">
        <v>0</v>
      </c>
      <c r="E657" s="74">
        <v>0</v>
      </c>
      <c r="F657" s="76">
        <v>126</v>
      </c>
      <c r="G657" s="75">
        <f>0.18*F657</f>
        <v>22.68</v>
      </c>
      <c r="H657" s="75">
        <f>E657*F657*0.18</f>
        <v>0</v>
      </c>
      <c r="I657" s="76">
        <f t="shared" si="79"/>
        <v>0</v>
      </c>
      <c r="J657" s="119">
        <f t="shared" si="84"/>
        <v>0</v>
      </c>
      <c r="K657" s="77"/>
    </row>
    <row r="658" spans="1:12" s="2" customFormat="1" ht="28.5" x14ac:dyDescent="0.45">
      <c r="A658" s="111">
        <v>50</v>
      </c>
      <c r="B658" s="57">
        <v>42590</v>
      </c>
      <c r="C658" s="64" t="s">
        <v>32</v>
      </c>
      <c r="D658" s="59" t="s">
        <v>0</v>
      </c>
      <c r="E658" s="59">
        <v>0</v>
      </c>
      <c r="F658" s="66">
        <v>20</v>
      </c>
      <c r="G658" s="61">
        <f t="shared" si="83"/>
        <v>3.2</v>
      </c>
      <c r="H658" s="61">
        <f>E658*F658*0.16</f>
        <v>0</v>
      </c>
      <c r="I658" s="62">
        <f t="shared" si="79"/>
        <v>0</v>
      </c>
      <c r="J658" s="63">
        <f t="shared" si="84"/>
        <v>0</v>
      </c>
      <c r="K658" s="69"/>
      <c r="L658" s="133"/>
    </row>
    <row r="659" spans="1:12" s="2" customFormat="1" ht="28.5" x14ac:dyDescent="0.45">
      <c r="A659" s="111">
        <v>12</v>
      </c>
      <c r="B659" s="57">
        <v>44914</v>
      </c>
      <c r="C659" s="64" t="s">
        <v>32</v>
      </c>
      <c r="D659" s="59" t="s">
        <v>0</v>
      </c>
      <c r="E659" s="59">
        <v>2</v>
      </c>
      <c r="F659" s="66">
        <v>35.08</v>
      </c>
      <c r="G659" s="61">
        <f>0.18*F659</f>
        <v>6.3143999999999991</v>
      </c>
      <c r="H659" s="61">
        <f>E659*F659*0.18</f>
        <v>12.628799999999998</v>
      </c>
      <c r="I659" s="62">
        <f t="shared" si="79"/>
        <v>70.16</v>
      </c>
      <c r="J659" s="63">
        <f t="shared" si="84"/>
        <v>82.788799999999995</v>
      </c>
      <c r="K659" s="69"/>
    </row>
    <row r="660" spans="1:12" s="2" customFormat="1" ht="28.5" x14ac:dyDescent="0.45">
      <c r="A660" s="106">
        <v>0</v>
      </c>
      <c r="B660" s="57">
        <v>43439</v>
      </c>
      <c r="C660" s="64" t="s">
        <v>169</v>
      </c>
      <c r="D660" s="59" t="s">
        <v>0</v>
      </c>
      <c r="E660" s="59">
        <v>0</v>
      </c>
      <c r="F660" s="66">
        <v>13</v>
      </c>
      <c r="G660" s="61">
        <f t="shared" si="83"/>
        <v>2.08</v>
      </c>
      <c r="H660" s="61">
        <f t="shared" ref="H660:H666" si="85">E660*F660*0.16</f>
        <v>0</v>
      </c>
      <c r="I660" s="62">
        <f t="shared" si="79"/>
        <v>0</v>
      </c>
      <c r="J660" s="63">
        <f t="shared" si="84"/>
        <v>0</v>
      </c>
      <c r="K660" s="69"/>
    </row>
    <row r="661" spans="1:12" s="2" customFormat="1" ht="28.5" x14ac:dyDescent="0.45">
      <c r="A661" s="106">
        <v>10</v>
      </c>
      <c r="B661" s="57">
        <v>42929</v>
      </c>
      <c r="C661" s="58" t="s">
        <v>189</v>
      </c>
      <c r="D661" s="59" t="s">
        <v>0</v>
      </c>
      <c r="E661" s="59">
        <v>0</v>
      </c>
      <c r="F661" s="70">
        <v>80.900000000000006</v>
      </c>
      <c r="G661" s="61">
        <f t="shared" si="83"/>
        <v>12.944000000000001</v>
      </c>
      <c r="H661" s="61">
        <f t="shared" si="85"/>
        <v>0</v>
      </c>
      <c r="I661" s="62">
        <f t="shared" si="79"/>
        <v>0</v>
      </c>
      <c r="J661" s="63">
        <f t="shared" si="84"/>
        <v>0</v>
      </c>
      <c r="K661" s="69"/>
    </row>
    <row r="662" spans="1:12" s="2" customFormat="1" ht="28.5" x14ac:dyDescent="0.45">
      <c r="A662" s="106">
        <v>0</v>
      </c>
      <c r="B662" s="57">
        <v>44880</v>
      </c>
      <c r="C662" s="58" t="s">
        <v>998</v>
      </c>
      <c r="D662" s="59" t="s">
        <v>0</v>
      </c>
      <c r="E662" s="59">
        <v>0</v>
      </c>
      <c r="F662" s="70">
        <v>0</v>
      </c>
      <c r="G662" s="61">
        <f>0.16*F662</f>
        <v>0</v>
      </c>
      <c r="H662" s="61">
        <f t="shared" si="85"/>
        <v>0</v>
      </c>
      <c r="I662" s="62">
        <f>E662*F662</f>
        <v>0</v>
      </c>
      <c r="J662" s="63">
        <f t="shared" si="84"/>
        <v>0</v>
      </c>
      <c r="K662" s="69"/>
    </row>
    <row r="663" spans="1:12" s="2" customFormat="1" ht="28.5" x14ac:dyDescent="0.45">
      <c r="A663" s="106">
        <v>0</v>
      </c>
      <c r="B663" s="57">
        <v>41437</v>
      </c>
      <c r="C663" s="64" t="s">
        <v>139</v>
      </c>
      <c r="D663" s="59" t="s">
        <v>0</v>
      </c>
      <c r="E663" s="59">
        <v>0</v>
      </c>
      <c r="F663" s="66">
        <v>85</v>
      </c>
      <c r="G663" s="61">
        <f t="shared" si="83"/>
        <v>13.6</v>
      </c>
      <c r="H663" s="61">
        <f t="shared" si="85"/>
        <v>0</v>
      </c>
      <c r="I663" s="62">
        <f t="shared" si="79"/>
        <v>0</v>
      </c>
      <c r="J663" s="63">
        <f t="shared" si="84"/>
        <v>0</v>
      </c>
      <c r="K663" s="69"/>
    </row>
    <row r="664" spans="1:12" s="2" customFormat="1" ht="28.5" x14ac:dyDescent="0.45">
      <c r="A664" s="106">
        <v>0</v>
      </c>
      <c r="B664" s="57">
        <v>42474</v>
      </c>
      <c r="C664" s="64" t="s">
        <v>126</v>
      </c>
      <c r="D664" s="59" t="s">
        <v>0</v>
      </c>
      <c r="E664" s="59">
        <v>8</v>
      </c>
      <c r="F664" s="66">
        <v>89.1</v>
      </c>
      <c r="G664" s="61">
        <f t="shared" si="83"/>
        <v>14.256</v>
      </c>
      <c r="H664" s="61">
        <f t="shared" si="85"/>
        <v>114.048</v>
      </c>
      <c r="I664" s="62">
        <f t="shared" si="79"/>
        <v>712.8</v>
      </c>
      <c r="J664" s="63">
        <f t="shared" si="84"/>
        <v>826.84799999999996</v>
      </c>
      <c r="K664" s="69"/>
    </row>
    <row r="665" spans="1:12" s="2" customFormat="1" ht="28.5" x14ac:dyDescent="0.45">
      <c r="A665" s="106">
        <v>0</v>
      </c>
      <c r="B665" s="57">
        <v>44162</v>
      </c>
      <c r="C665" s="64" t="s">
        <v>324</v>
      </c>
      <c r="D665" s="59" t="s">
        <v>0</v>
      </c>
      <c r="E665" s="59">
        <v>0</v>
      </c>
      <c r="F665" s="66">
        <v>22.1</v>
      </c>
      <c r="G665" s="61">
        <f t="shared" si="83"/>
        <v>3.5360000000000005</v>
      </c>
      <c r="H665" s="61">
        <f t="shared" si="85"/>
        <v>0</v>
      </c>
      <c r="I665" s="62">
        <f t="shared" si="79"/>
        <v>0</v>
      </c>
      <c r="J665" s="63">
        <f t="shared" si="84"/>
        <v>0</v>
      </c>
      <c r="K665" s="69"/>
    </row>
    <row r="666" spans="1:12" s="2" customFormat="1" ht="28.5" x14ac:dyDescent="0.45">
      <c r="A666" s="106">
        <v>0</v>
      </c>
      <c r="B666" s="57">
        <v>43748</v>
      </c>
      <c r="C666" s="64" t="s">
        <v>484</v>
      </c>
      <c r="D666" s="59" t="s">
        <v>0</v>
      </c>
      <c r="E666" s="59">
        <v>0</v>
      </c>
      <c r="F666" s="66">
        <v>64.900000000000006</v>
      </c>
      <c r="G666" s="61">
        <f t="shared" si="83"/>
        <v>10.384</v>
      </c>
      <c r="H666" s="61">
        <f t="shared" si="85"/>
        <v>0</v>
      </c>
      <c r="I666" s="62">
        <f t="shared" si="79"/>
        <v>0</v>
      </c>
      <c r="J666" s="63">
        <f t="shared" si="84"/>
        <v>0</v>
      </c>
      <c r="K666" s="69"/>
    </row>
    <row r="667" spans="1:12" s="2" customFormat="1" ht="28.5" x14ac:dyDescent="0.45">
      <c r="A667" s="106">
        <v>0</v>
      </c>
      <c r="B667" s="57">
        <v>44917</v>
      </c>
      <c r="C667" s="64" t="s">
        <v>635</v>
      </c>
      <c r="D667" s="59" t="s">
        <v>0</v>
      </c>
      <c r="E667" s="59">
        <v>6</v>
      </c>
      <c r="F667" s="66">
        <v>74.7</v>
      </c>
      <c r="G667" s="61">
        <f t="shared" ref="G667:G672" si="86">0.18*F667</f>
        <v>13.446</v>
      </c>
      <c r="H667" s="61">
        <f t="shared" ref="H667:H672" si="87">E667*F667*0.18</f>
        <v>80.676000000000002</v>
      </c>
      <c r="I667" s="62">
        <f t="shared" si="79"/>
        <v>448.20000000000005</v>
      </c>
      <c r="J667" s="63">
        <f t="shared" si="84"/>
        <v>528.87600000000009</v>
      </c>
      <c r="K667" s="69"/>
    </row>
    <row r="668" spans="1:12" s="2" customFormat="1" ht="28.5" x14ac:dyDescent="0.45">
      <c r="A668" s="106">
        <v>0</v>
      </c>
      <c r="B668" s="57">
        <v>43748</v>
      </c>
      <c r="C668" s="64" t="s">
        <v>485</v>
      </c>
      <c r="D668" s="59" t="s">
        <v>0</v>
      </c>
      <c r="E668" s="59">
        <v>0</v>
      </c>
      <c r="F668" s="66">
        <v>0</v>
      </c>
      <c r="G668" s="61">
        <f t="shared" si="86"/>
        <v>0</v>
      </c>
      <c r="H668" s="61">
        <f t="shared" si="87"/>
        <v>0</v>
      </c>
      <c r="I668" s="62">
        <f t="shared" si="79"/>
        <v>0</v>
      </c>
      <c r="J668" s="63">
        <f t="shared" si="84"/>
        <v>0</v>
      </c>
      <c r="K668" s="69"/>
    </row>
    <row r="669" spans="1:12" s="2" customFormat="1" ht="28.5" x14ac:dyDescent="0.45">
      <c r="A669" s="106">
        <v>20</v>
      </c>
      <c r="B669" s="57">
        <v>44421</v>
      </c>
      <c r="C669" s="64" t="s">
        <v>384</v>
      </c>
      <c r="D669" s="59" t="s">
        <v>0</v>
      </c>
      <c r="E669" s="59">
        <v>0</v>
      </c>
      <c r="F669" s="66"/>
      <c r="G669" s="61">
        <f t="shared" si="86"/>
        <v>0</v>
      </c>
      <c r="H669" s="61">
        <f t="shared" si="87"/>
        <v>0</v>
      </c>
      <c r="I669" s="62">
        <f t="shared" si="79"/>
        <v>0</v>
      </c>
      <c r="J669" s="63">
        <f t="shared" si="84"/>
        <v>0</v>
      </c>
      <c r="K669" s="69"/>
    </row>
    <row r="670" spans="1:12" s="2" customFormat="1" ht="28.5" x14ac:dyDescent="0.45">
      <c r="A670" s="106">
        <v>200</v>
      </c>
      <c r="B670" s="57">
        <v>45202</v>
      </c>
      <c r="C670" s="64" t="s">
        <v>384</v>
      </c>
      <c r="D670" s="59" t="s">
        <v>0</v>
      </c>
      <c r="E670" s="59">
        <v>0</v>
      </c>
      <c r="F670" s="66">
        <v>76.7</v>
      </c>
      <c r="G670" s="61">
        <f t="shared" si="86"/>
        <v>13.805999999999999</v>
      </c>
      <c r="H670" s="61">
        <f t="shared" si="87"/>
        <v>0</v>
      </c>
      <c r="I670" s="62">
        <f t="shared" si="79"/>
        <v>0</v>
      </c>
      <c r="J670" s="63">
        <f t="shared" si="84"/>
        <v>0</v>
      </c>
      <c r="K670" s="69"/>
    </row>
    <row r="671" spans="1:12" s="2" customFormat="1" ht="28.5" x14ac:dyDescent="0.45">
      <c r="A671" s="106">
        <v>50</v>
      </c>
      <c r="B671" s="57">
        <v>45429</v>
      </c>
      <c r="C671" s="64" t="s">
        <v>985</v>
      </c>
      <c r="D671" s="59" t="s">
        <v>0</v>
      </c>
      <c r="E671" s="59">
        <v>50</v>
      </c>
      <c r="F671" s="66">
        <v>118</v>
      </c>
      <c r="G671" s="61">
        <f t="shared" si="86"/>
        <v>21.24</v>
      </c>
      <c r="H671" s="61">
        <f t="shared" si="87"/>
        <v>1062</v>
      </c>
      <c r="I671" s="62">
        <f t="shared" si="79"/>
        <v>5900</v>
      </c>
      <c r="J671" s="63">
        <f t="shared" si="84"/>
        <v>6962</v>
      </c>
      <c r="K671" s="69"/>
    </row>
    <row r="672" spans="1:12" s="2" customFormat="1" ht="28.5" x14ac:dyDescent="0.45">
      <c r="A672" s="106">
        <v>3</v>
      </c>
      <c r="B672" s="57">
        <v>45429</v>
      </c>
      <c r="C672" s="64" t="s">
        <v>899</v>
      </c>
      <c r="D672" s="59" t="s">
        <v>0</v>
      </c>
      <c r="E672" s="59">
        <v>3</v>
      </c>
      <c r="F672" s="66">
        <v>862</v>
      </c>
      <c r="G672" s="61">
        <f t="shared" si="86"/>
        <v>155.16</v>
      </c>
      <c r="H672" s="61">
        <f t="shared" si="87"/>
        <v>465.47999999999996</v>
      </c>
      <c r="I672" s="62">
        <f t="shared" si="79"/>
        <v>2586</v>
      </c>
      <c r="J672" s="63">
        <f t="shared" si="84"/>
        <v>3051.48</v>
      </c>
      <c r="K672" s="69"/>
    </row>
    <row r="673" spans="1:12" s="2" customFormat="1" ht="28.5" x14ac:dyDescent="0.45">
      <c r="A673" s="106">
        <v>0</v>
      </c>
      <c r="B673" s="57">
        <v>44162</v>
      </c>
      <c r="C673" s="64" t="s">
        <v>357</v>
      </c>
      <c r="D673" s="59" t="s">
        <v>0</v>
      </c>
      <c r="E673" s="59">
        <v>0</v>
      </c>
      <c r="F673" s="66">
        <v>22.1</v>
      </c>
      <c r="G673" s="61">
        <f t="shared" si="83"/>
        <v>3.5360000000000005</v>
      </c>
      <c r="H673" s="61">
        <f>E673*F673*0.16</f>
        <v>0</v>
      </c>
      <c r="I673" s="62">
        <f t="shared" si="79"/>
        <v>0</v>
      </c>
      <c r="J673" s="63">
        <f t="shared" si="84"/>
        <v>0</v>
      </c>
      <c r="K673" s="69"/>
    </row>
    <row r="674" spans="1:12" s="2" customFormat="1" ht="28.5" x14ac:dyDescent="0.45">
      <c r="A674" s="106">
        <v>0</v>
      </c>
      <c r="B674" s="57">
        <v>43798</v>
      </c>
      <c r="C674" s="58" t="s">
        <v>33</v>
      </c>
      <c r="D674" s="59" t="s">
        <v>0</v>
      </c>
      <c r="E674" s="59">
        <v>6</v>
      </c>
      <c r="F674" s="66">
        <v>944</v>
      </c>
      <c r="G674" s="61">
        <f t="shared" si="83"/>
        <v>151.04</v>
      </c>
      <c r="H674" s="61">
        <f>E674*F674*0.16</f>
        <v>906.24</v>
      </c>
      <c r="I674" s="62">
        <f t="shared" si="79"/>
        <v>5664</v>
      </c>
      <c r="J674" s="63">
        <f t="shared" si="84"/>
        <v>6570.24</v>
      </c>
      <c r="K674" s="69"/>
    </row>
    <row r="675" spans="1:12" s="2" customFormat="1" ht="28.5" x14ac:dyDescent="0.45">
      <c r="A675" s="106">
        <v>0</v>
      </c>
      <c r="B675" s="57">
        <v>44188</v>
      </c>
      <c r="C675" s="64" t="s">
        <v>35</v>
      </c>
      <c r="D675" s="59" t="s">
        <v>0</v>
      </c>
      <c r="E675" s="59">
        <v>0</v>
      </c>
      <c r="F675" s="66">
        <v>36.18</v>
      </c>
      <c r="G675" s="61">
        <f t="shared" si="83"/>
        <v>5.7888000000000002</v>
      </c>
      <c r="H675" s="61">
        <f>E675*F675*0.16</f>
        <v>0</v>
      </c>
      <c r="I675" s="62">
        <f t="shared" si="79"/>
        <v>0</v>
      </c>
      <c r="J675" s="63">
        <f t="shared" si="84"/>
        <v>0</v>
      </c>
      <c r="K675" s="69"/>
    </row>
    <row r="676" spans="1:12" s="2" customFormat="1" ht="28.5" x14ac:dyDescent="0.45">
      <c r="A676" s="106">
        <v>0</v>
      </c>
      <c r="B676" s="57">
        <v>44880</v>
      </c>
      <c r="C676" s="64" t="s">
        <v>997</v>
      </c>
      <c r="D676" s="59" t="s">
        <v>0</v>
      </c>
      <c r="E676" s="59">
        <v>0</v>
      </c>
      <c r="F676" s="66">
        <v>0</v>
      </c>
      <c r="G676" s="61">
        <f>0.16*F676</f>
        <v>0</v>
      </c>
      <c r="H676" s="61">
        <f>E676*F676*0.16</f>
        <v>0</v>
      </c>
      <c r="I676" s="62">
        <f t="shared" ref="I676:I681" si="88">E676*F676</f>
        <v>0</v>
      </c>
      <c r="J676" s="63">
        <f t="shared" si="84"/>
        <v>0</v>
      </c>
      <c r="K676" s="69"/>
    </row>
    <row r="677" spans="1:12" s="2" customFormat="1" ht="28.5" x14ac:dyDescent="0.45">
      <c r="A677" s="106">
        <v>110</v>
      </c>
      <c r="B677" s="57">
        <v>45414</v>
      </c>
      <c r="C677" s="64" t="s">
        <v>856</v>
      </c>
      <c r="D677" s="59" t="s">
        <v>0</v>
      </c>
      <c r="E677" s="59">
        <v>88</v>
      </c>
      <c r="F677" s="66">
        <v>135.6</v>
      </c>
      <c r="G677" s="61">
        <f>0.16*F677</f>
        <v>21.695999999999998</v>
      </c>
      <c r="H677" s="61">
        <f>E677*F677*0.18</f>
        <v>2147.904</v>
      </c>
      <c r="I677" s="62">
        <f t="shared" si="88"/>
        <v>11932.8</v>
      </c>
      <c r="J677" s="63">
        <f t="shared" si="84"/>
        <v>14080.704</v>
      </c>
      <c r="K677" s="69"/>
    </row>
    <row r="678" spans="1:12" s="2" customFormat="1" ht="28.5" x14ac:dyDescent="0.45">
      <c r="A678" s="106">
        <v>0</v>
      </c>
      <c r="B678" s="57">
        <v>44880</v>
      </c>
      <c r="C678" s="64" t="s">
        <v>990</v>
      </c>
      <c r="D678" s="59" t="s">
        <v>0</v>
      </c>
      <c r="E678" s="59">
        <v>0</v>
      </c>
      <c r="F678" s="66">
        <v>0</v>
      </c>
      <c r="G678" s="61">
        <f>0.16*F678</f>
        <v>0</v>
      </c>
      <c r="H678" s="61">
        <f>E678*F678*0.16</f>
        <v>0</v>
      </c>
      <c r="I678" s="62">
        <f t="shared" si="88"/>
        <v>0</v>
      </c>
      <c r="J678" s="63">
        <f t="shared" si="84"/>
        <v>0</v>
      </c>
      <c r="K678" s="69"/>
    </row>
    <row r="679" spans="1:12" s="2" customFormat="1" ht="28.5" x14ac:dyDescent="0.45">
      <c r="A679" s="106">
        <v>45</v>
      </c>
      <c r="B679" s="57">
        <v>45202</v>
      </c>
      <c r="C679" s="64" t="s">
        <v>35</v>
      </c>
      <c r="D679" s="59" t="s">
        <v>0</v>
      </c>
      <c r="E679" s="59">
        <v>0</v>
      </c>
      <c r="F679" s="66">
        <v>57.6</v>
      </c>
      <c r="G679" s="61">
        <f>0.18*F679</f>
        <v>10.368</v>
      </c>
      <c r="H679" s="61">
        <f>E679*F679*0.18</f>
        <v>0</v>
      </c>
      <c r="I679" s="62">
        <f t="shared" si="88"/>
        <v>0</v>
      </c>
      <c r="J679" s="63">
        <f t="shared" si="84"/>
        <v>0</v>
      </c>
      <c r="K679" s="69"/>
    </row>
    <row r="680" spans="1:12" s="2" customFormat="1" ht="28.5" x14ac:dyDescent="0.45">
      <c r="A680" s="106"/>
      <c r="B680" s="57">
        <v>45406</v>
      </c>
      <c r="C680" s="64" t="s">
        <v>35</v>
      </c>
      <c r="D680" s="59" t="s">
        <v>0</v>
      </c>
      <c r="E680" s="59">
        <v>10</v>
      </c>
      <c r="F680" s="66">
        <v>31</v>
      </c>
      <c r="G680" s="61">
        <f>0.18*F680</f>
        <v>5.58</v>
      </c>
      <c r="H680" s="61">
        <f>E680*F680*0.18</f>
        <v>55.8</v>
      </c>
      <c r="I680" s="62">
        <f t="shared" si="88"/>
        <v>310</v>
      </c>
      <c r="J680" s="63">
        <f t="shared" si="84"/>
        <v>365.8</v>
      </c>
      <c r="K680" s="69"/>
    </row>
    <row r="681" spans="1:12" s="2" customFormat="1" ht="28.5" x14ac:dyDescent="0.45">
      <c r="A681" s="106">
        <v>50</v>
      </c>
      <c r="B681" s="57">
        <v>45418</v>
      </c>
      <c r="C681" s="64" t="s">
        <v>855</v>
      </c>
      <c r="D681" s="59" t="s">
        <v>0</v>
      </c>
      <c r="E681" s="59">
        <v>34</v>
      </c>
      <c r="F681" s="66">
        <v>65.959999999999994</v>
      </c>
      <c r="G681" s="61">
        <f>0.18*F681</f>
        <v>11.872799999999998</v>
      </c>
      <c r="H681" s="61">
        <f>E681*F681*0.18</f>
        <v>403.67519999999996</v>
      </c>
      <c r="I681" s="62">
        <f t="shared" si="88"/>
        <v>2242.64</v>
      </c>
      <c r="J681" s="63">
        <f t="shared" si="84"/>
        <v>2646.3152</v>
      </c>
      <c r="K681" s="69"/>
    </row>
    <row r="682" spans="1:12" s="2" customFormat="1" ht="28.5" x14ac:dyDescent="0.45">
      <c r="A682" s="106">
        <v>75</v>
      </c>
      <c r="B682" s="57">
        <v>43613</v>
      </c>
      <c r="C682" s="58" t="s">
        <v>34</v>
      </c>
      <c r="D682" s="59" t="s">
        <v>0</v>
      </c>
      <c r="E682" s="59">
        <v>0</v>
      </c>
      <c r="F682" s="66">
        <v>130</v>
      </c>
      <c r="G682" s="61">
        <f t="shared" si="83"/>
        <v>20.8</v>
      </c>
      <c r="H682" s="61">
        <f>E682*F682*0.16</f>
        <v>0</v>
      </c>
      <c r="I682" s="62">
        <f t="shared" si="79"/>
        <v>0</v>
      </c>
      <c r="J682" s="63">
        <f t="shared" si="84"/>
        <v>0</v>
      </c>
      <c r="K682" s="69"/>
      <c r="L682" s="2">
        <f>-L678</f>
        <v>0</v>
      </c>
    </row>
    <row r="683" spans="1:12" s="2" customFormat="1" ht="28.5" x14ac:dyDescent="0.45">
      <c r="A683" s="106">
        <v>17</v>
      </c>
      <c r="B683" s="57">
        <v>45194</v>
      </c>
      <c r="C683" s="58" t="s">
        <v>717</v>
      </c>
      <c r="D683" s="59" t="s">
        <v>234</v>
      </c>
      <c r="E683" s="59">
        <v>17</v>
      </c>
      <c r="F683" s="66">
        <v>850</v>
      </c>
      <c r="G683" s="61">
        <f t="shared" si="83"/>
        <v>136</v>
      </c>
      <c r="H683" s="61">
        <f t="shared" ref="H683:H692" si="89">E683*F683*0.18</f>
        <v>2601</v>
      </c>
      <c r="I683" s="62">
        <f t="shared" si="79"/>
        <v>14450</v>
      </c>
      <c r="J683" s="63">
        <f t="shared" si="84"/>
        <v>17051</v>
      </c>
      <c r="K683" s="69"/>
    </row>
    <row r="684" spans="1:12" s="2" customFormat="1" ht="28.5" x14ac:dyDescent="0.45">
      <c r="A684" s="106">
        <v>17</v>
      </c>
      <c r="B684" s="57">
        <v>45194</v>
      </c>
      <c r="C684" s="58" t="s">
        <v>719</v>
      </c>
      <c r="D684" s="59" t="s">
        <v>99</v>
      </c>
      <c r="E684" s="59">
        <v>0</v>
      </c>
      <c r="F684" s="66">
        <v>6950</v>
      </c>
      <c r="G684" s="61">
        <f t="shared" si="83"/>
        <v>1112</v>
      </c>
      <c r="H684" s="61">
        <f t="shared" si="89"/>
        <v>0</v>
      </c>
      <c r="I684" s="62">
        <f t="shared" si="79"/>
        <v>0</v>
      </c>
      <c r="J684" s="63">
        <f t="shared" si="84"/>
        <v>0</v>
      </c>
      <c r="K684" s="69"/>
    </row>
    <row r="685" spans="1:12" s="2" customFormat="1" ht="28.5" x14ac:dyDescent="0.45">
      <c r="A685" s="106">
        <v>160</v>
      </c>
      <c r="B685" s="57">
        <v>45194</v>
      </c>
      <c r="C685" s="58" t="s">
        <v>723</v>
      </c>
      <c r="D685" s="59" t="s">
        <v>0</v>
      </c>
      <c r="E685" s="59">
        <v>93</v>
      </c>
      <c r="F685" s="66">
        <v>595</v>
      </c>
      <c r="G685" s="61">
        <f t="shared" si="83"/>
        <v>95.2</v>
      </c>
      <c r="H685" s="61">
        <f t="shared" si="89"/>
        <v>9960.2999999999993</v>
      </c>
      <c r="I685" s="62">
        <f t="shared" si="79"/>
        <v>55335</v>
      </c>
      <c r="J685" s="63">
        <f t="shared" si="84"/>
        <v>65295.3</v>
      </c>
      <c r="K685" s="69"/>
    </row>
    <row r="686" spans="1:12" s="2" customFormat="1" ht="28.5" x14ac:dyDescent="0.45">
      <c r="A686" s="106">
        <v>400</v>
      </c>
      <c r="B686" s="57">
        <v>45201</v>
      </c>
      <c r="C686" s="58" t="s">
        <v>727</v>
      </c>
      <c r="D686" s="59" t="s">
        <v>0</v>
      </c>
      <c r="E686" s="59">
        <v>0</v>
      </c>
      <c r="F686" s="66">
        <v>155.85</v>
      </c>
      <c r="G686" s="61">
        <f t="shared" si="83"/>
        <v>24.936</v>
      </c>
      <c r="H686" s="61">
        <f t="shared" si="89"/>
        <v>0</v>
      </c>
      <c r="I686" s="62">
        <f t="shared" si="79"/>
        <v>0</v>
      </c>
      <c r="J686" s="63">
        <f t="shared" si="84"/>
        <v>0</v>
      </c>
      <c r="K686" s="69"/>
    </row>
    <row r="687" spans="1:12" s="2" customFormat="1" ht="28.5" x14ac:dyDescent="0.45">
      <c r="A687" s="106">
        <v>74</v>
      </c>
      <c r="B687" s="57">
        <v>45447</v>
      </c>
      <c r="C687" s="58" t="s">
        <v>939</v>
      </c>
      <c r="D687" s="59" t="s">
        <v>350</v>
      </c>
      <c r="E687" s="59">
        <v>64</v>
      </c>
      <c r="F687" s="66">
        <v>2705</v>
      </c>
      <c r="G687" s="61">
        <f t="shared" si="83"/>
        <v>432.8</v>
      </c>
      <c r="H687" s="61">
        <f>E687*F687*0.18</f>
        <v>31161.599999999999</v>
      </c>
      <c r="I687" s="62">
        <f t="shared" si="79"/>
        <v>173120</v>
      </c>
      <c r="J687" s="63">
        <f t="shared" si="84"/>
        <v>204281.60000000001</v>
      </c>
      <c r="K687" s="69"/>
    </row>
    <row r="688" spans="1:12" s="2" customFormat="1" ht="28.5" x14ac:dyDescent="0.45">
      <c r="A688" s="106">
        <v>200</v>
      </c>
      <c r="B688" s="57">
        <v>45429</v>
      </c>
      <c r="C688" s="58" t="s">
        <v>982</v>
      </c>
      <c r="D688" s="59" t="s">
        <v>0</v>
      </c>
      <c r="E688" s="59">
        <v>170</v>
      </c>
      <c r="F688" s="66">
        <v>112</v>
      </c>
      <c r="G688" s="61">
        <f t="shared" si="83"/>
        <v>17.920000000000002</v>
      </c>
      <c r="H688" s="61">
        <f>E688*F688*0.18</f>
        <v>3427.2</v>
      </c>
      <c r="I688" s="62">
        <f t="shared" si="79"/>
        <v>19040</v>
      </c>
      <c r="J688" s="63">
        <f t="shared" si="84"/>
        <v>22467.200000000001</v>
      </c>
      <c r="K688" s="69"/>
    </row>
    <row r="689" spans="1:12" s="2" customFormat="1" ht="28.5" x14ac:dyDescent="0.45">
      <c r="A689" s="106">
        <v>1</v>
      </c>
      <c r="B689" s="57">
        <v>45201</v>
      </c>
      <c r="C689" s="58" t="s">
        <v>731</v>
      </c>
      <c r="D689" s="59" t="s">
        <v>0</v>
      </c>
      <c r="E689" s="59">
        <v>0</v>
      </c>
      <c r="F689" s="66">
        <v>325.41000000000003</v>
      </c>
      <c r="G689" s="61">
        <f t="shared" si="83"/>
        <v>52.065600000000003</v>
      </c>
      <c r="H689" s="61">
        <f t="shared" si="89"/>
        <v>0</v>
      </c>
      <c r="I689" s="62">
        <f t="shared" si="79"/>
        <v>0</v>
      </c>
      <c r="J689" s="63">
        <f t="shared" si="84"/>
        <v>0</v>
      </c>
      <c r="K689" s="69"/>
    </row>
    <row r="690" spans="1:12" s="2" customFormat="1" ht="28.5" x14ac:dyDescent="0.45">
      <c r="A690" s="106">
        <v>1</v>
      </c>
      <c r="B690" s="57">
        <v>45450</v>
      </c>
      <c r="C690" s="58" t="s">
        <v>949</v>
      </c>
      <c r="D690" s="59" t="s">
        <v>0</v>
      </c>
      <c r="E690" s="59">
        <v>0</v>
      </c>
      <c r="F690" s="66">
        <v>2545</v>
      </c>
      <c r="G690" s="61">
        <f t="shared" si="83"/>
        <v>407.2</v>
      </c>
      <c r="H690" s="61">
        <f>E690*F690*0.18</f>
        <v>0</v>
      </c>
      <c r="I690" s="62">
        <f t="shared" si="79"/>
        <v>0</v>
      </c>
      <c r="J690" s="63">
        <f t="shared" si="84"/>
        <v>0</v>
      </c>
      <c r="K690" s="69"/>
    </row>
    <row r="691" spans="1:12" s="2" customFormat="1" ht="28.5" x14ac:dyDescent="0.45">
      <c r="A691" s="106">
        <v>60</v>
      </c>
      <c r="B691" s="57">
        <v>45222</v>
      </c>
      <c r="C691" s="58" t="s">
        <v>752</v>
      </c>
      <c r="D691" s="59" t="s">
        <v>0</v>
      </c>
      <c r="E691" s="59">
        <v>60</v>
      </c>
      <c r="F691" s="66">
        <v>200</v>
      </c>
      <c r="G691" s="61">
        <f t="shared" si="83"/>
        <v>32</v>
      </c>
      <c r="H691" s="61">
        <f t="shared" si="89"/>
        <v>2160</v>
      </c>
      <c r="I691" s="62">
        <f t="shared" si="79"/>
        <v>12000</v>
      </c>
      <c r="J691" s="63">
        <f t="shared" si="84"/>
        <v>14160</v>
      </c>
      <c r="K691" s="69"/>
    </row>
    <row r="692" spans="1:12" s="2" customFormat="1" ht="28.5" x14ac:dyDescent="0.45">
      <c r="A692" s="106">
        <v>1</v>
      </c>
      <c r="B692" s="57">
        <v>45222</v>
      </c>
      <c r="C692" s="58" t="s">
        <v>757</v>
      </c>
      <c r="D692" s="59" t="s">
        <v>0</v>
      </c>
      <c r="E692" s="59">
        <v>0</v>
      </c>
      <c r="F692" s="66">
        <v>7</v>
      </c>
      <c r="G692" s="61">
        <f t="shared" si="83"/>
        <v>1.1200000000000001</v>
      </c>
      <c r="H692" s="61">
        <f t="shared" si="89"/>
        <v>0</v>
      </c>
      <c r="I692" s="62">
        <f t="shared" si="79"/>
        <v>0</v>
      </c>
      <c r="J692" s="63">
        <f t="shared" ref="J692:J738" si="90">H692+I692</f>
        <v>0</v>
      </c>
      <c r="K692" s="69"/>
    </row>
    <row r="693" spans="1:12" s="2" customFormat="1" ht="28.5" x14ac:dyDescent="0.45">
      <c r="A693" s="106">
        <v>4</v>
      </c>
      <c r="B693" s="57">
        <v>45447</v>
      </c>
      <c r="C693" s="58" t="s">
        <v>936</v>
      </c>
      <c r="D693" s="59" t="s">
        <v>0</v>
      </c>
      <c r="E693" s="59">
        <v>1</v>
      </c>
      <c r="F693" s="66">
        <v>182.1</v>
      </c>
      <c r="G693" s="61">
        <f t="shared" si="83"/>
        <v>29.135999999999999</v>
      </c>
      <c r="H693" s="61">
        <f>E693*F693*0.18</f>
        <v>32.777999999999999</v>
      </c>
      <c r="I693" s="62">
        <f t="shared" si="79"/>
        <v>182.1</v>
      </c>
      <c r="J693" s="63">
        <f t="shared" si="90"/>
        <v>214.87799999999999</v>
      </c>
      <c r="K693" s="69"/>
    </row>
    <row r="694" spans="1:12" s="2" customFormat="1" ht="28.5" x14ac:dyDescent="0.45">
      <c r="A694" s="106">
        <v>50</v>
      </c>
      <c r="B694" s="57">
        <v>45453</v>
      </c>
      <c r="C694" s="58" t="s">
        <v>976</v>
      </c>
      <c r="D694" s="59" t="s">
        <v>0</v>
      </c>
      <c r="E694" s="59">
        <v>31</v>
      </c>
      <c r="F694" s="66">
        <v>160</v>
      </c>
      <c r="G694" s="61">
        <f t="shared" si="83"/>
        <v>25.6</v>
      </c>
      <c r="H694" s="61">
        <f>E694*F694*0.18</f>
        <v>892.8</v>
      </c>
      <c r="I694" s="62">
        <f t="shared" si="79"/>
        <v>4960</v>
      </c>
      <c r="J694" s="63">
        <f t="shared" si="90"/>
        <v>5852.8</v>
      </c>
      <c r="K694" s="69"/>
    </row>
    <row r="695" spans="1:12" s="2" customFormat="1" ht="28.5" x14ac:dyDescent="0.45">
      <c r="A695" s="106">
        <v>15</v>
      </c>
      <c r="B695" s="57">
        <v>45453</v>
      </c>
      <c r="C695" s="58" t="s">
        <v>977</v>
      </c>
      <c r="D695" s="59" t="s">
        <v>0</v>
      </c>
      <c r="E695" s="59">
        <v>12</v>
      </c>
      <c r="F695" s="66">
        <v>6270</v>
      </c>
      <c r="G695" s="61">
        <f t="shared" si="83"/>
        <v>1003.2</v>
      </c>
      <c r="H695" s="61">
        <f>E695*F695*0.18</f>
        <v>13543.199999999999</v>
      </c>
      <c r="I695" s="62">
        <f t="shared" si="79"/>
        <v>75240</v>
      </c>
      <c r="J695" s="63">
        <f t="shared" si="90"/>
        <v>88783.2</v>
      </c>
      <c r="K695" s="69"/>
    </row>
    <row r="696" spans="1:12" s="2" customFormat="1" ht="28.5" x14ac:dyDescent="0.45">
      <c r="A696" s="106">
        <v>100</v>
      </c>
      <c r="B696" s="57">
        <v>45470</v>
      </c>
      <c r="C696" s="58" t="s">
        <v>1017</v>
      </c>
      <c r="D696" s="59" t="s">
        <v>0</v>
      </c>
      <c r="E696" s="59">
        <v>0</v>
      </c>
      <c r="F696" s="66">
        <v>650</v>
      </c>
      <c r="G696" s="61">
        <f t="shared" si="83"/>
        <v>104</v>
      </c>
      <c r="H696" s="61">
        <f>E696*F696*0.18</f>
        <v>0</v>
      </c>
      <c r="I696" s="62">
        <f t="shared" si="79"/>
        <v>0</v>
      </c>
      <c r="J696" s="63">
        <f t="shared" si="90"/>
        <v>0</v>
      </c>
      <c r="K696" s="69"/>
    </row>
    <row r="697" spans="1:12" s="2" customFormat="1" ht="28.5" x14ac:dyDescent="0.45">
      <c r="A697" s="106">
        <v>20</v>
      </c>
      <c r="B697" s="57">
        <v>44109</v>
      </c>
      <c r="C697" s="64" t="s">
        <v>36</v>
      </c>
      <c r="D697" s="59" t="s">
        <v>0</v>
      </c>
      <c r="E697" s="59">
        <v>0</v>
      </c>
      <c r="F697" s="66">
        <v>5</v>
      </c>
      <c r="G697" s="61">
        <f t="shared" si="83"/>
        <v>0.8</v>
      </c>
      <c r="H697" s="61">
        <f>E697*F697*0.16</f>
        <v>0</v>
      </c>
      <c r="I697" s="62">
        <f t="shared" si="79"/>
        <v>0</v>
      </c>
      <c r="J697" s="63">
        <f t="shared" si="90"/>
        <v>0</v>
      </c>
      <c r="K697" s="69"/>
    </row>
    <row r="698" spans="1:12" s="2" customFormat="1" ht="28.5" x14ac:dyDescent="0.45">
      <c r="A698" s="106">
        <v>0</v>
      </c>
      <c r="B698" s="57">
        <v>44119</v>
      </c>
      <c r="C698" s="64" t="s">
        <v>36</v>
      </c>
      <c r="D698" s="59" t="s">
        <v>0</v>
      </c>
      <c r="E698" s="59">
        <v>0</v>
      </c>
      <c r="F698" s="66">
        <v>0</v>
      </c>
      <c r="G698" s="61">
        <f>0.16*F698</f>
        <v>0</v>
      </c>
      <c r="H698" s="61">
        <f>E698*F698*0.16</f>
        <v>0</v>
      </c>
      <c r="I698" s="62">
        <f>E698*F698</f>
        <v>0</v>
      </c>
      <c r="J698" s="63">
        <f t="shared" si="90"/>
        <v>0</v>
      </c>
      <c r="K698" s="69"/>
    </row>
    <row r="699" spans="1:12" s="2" customFormat="1" ht="28.5" x14ac:dyDescent="0.45">
      <c r="A699" s="106">
        <v>0</v>
      </c>
      <c r="B699" s="57">
        <v>44109</v>
      </c>
      <c r="C699" s="64" t="s">
        <v>38</v>
      </c>
      <c r="D699" s="59" t="s">
        <v>0</v>
      </c>
      <c r="E699" s="59">
        <v>0</v>
      </c>
      <c r="F699" s="66">
        <v>8.68</v>
      </c>
      <c r="G699" s="61">
        <f t="shared" si="83"/>
        <v>1.3888</v>
      </c>
      <c r="H699" s="61">
        <f>E699*F699*0.16</f>
        <v>0</v>
      </c>
      <c r="I699" s="62">
        <f t="shared" si="79"/>
        <v>0</v>
      </c>
      <c r="J699" s="63">
        <f t="shared" si="90"/>
        <v>0</v>
      </c>
      <c r="K699" s="69"/>
    </row>
    <row r="700" spans="1:12" s="2" customFormat="1" ht="28.5" x14ac:dyDescent="0.45">
      <c r="A700" s="106">
        <v>6</v>
      </c>
      <c r="B700" s="57">
        <v>44880</v>
      </c>
      <c r="C700" s="64" t="s">
        <v>598</v>
      </c>
      <c r="D700" s="59" t="s">
        <v>0</v>
      </c>
      <c r="E700" s="59">
        <v>0</v>
      </c>
      <c r="F700" s="66">
        <v>25</v>
      </c>
      <c r="G700" s="61">
        <f t="shared" si="83"/>
        <v>4</v>
      </c>
      <c r="H700" s="61">
        <f>E700*F700*0.16</f>
        <v>0</v>
      </c>
      <c r="I700" s="62">
        <f t="shared" si="79"/>
        <v>0</v>
      </c>
      <c r="J700" s="63">
        <f t="shared" si="90"/>
        <v>0</v>
      </c>
      <c r="K700" s="69"/>
    </row>
    <row r="701" spans="1:12" s="2" customFormat="1" ht="28.5" x14ac:dyDescent="0.45">
      <c r="A701" s="106">
        <v>0</v>
      </c>
      <c r="B701" s="57">
        <v>44914</v>
      </c>
      <c r="C701" s="64" t="s">
        <v>630</v>
      </c>
      <c r="D701" s="59" t="s">
        <v>0</v>
      </c>
      <c r="E701" s="59">
        <v>0</v>
      </c>
      <c r="F701" s="66">
        <v>16.39</v>
      </c>
      <c r="G701" s="61">
        <f t="shared" si="83"/>
        <v>2.6224000000000003</v>
      </c>
      <c r="H701" s="61">
        <f>E701*F701*0.18</f>
        <v>0</v>
      </c>
      <c r="I701" s="62">
        <f t="shared" si="79"/>
        <v>0</v>
      </c>
      <c r="J701" s="63">
        <f t="shared" si="90"/>
        <v>0</v>
      </c>
      <c r="K701" s="69"/>
    </row>
    <row r="702" spans="1:12" s="2" customFormat="1" ht="28.5" x14ac:dyDescent="0.45">
      <c r="A702" s="106">
        <v>19</v>
      </c>
      <c r="B702" s="57">
        <v>42979</v>
      </c>
      <c r="C702" s="64" t="s">
        <v>37</v>
      </c>
      <c r="D702" s="59" t="s">
        <v>0</v>
      </c>
      <c r="E702" s="59">
        <v>0</v>
      </c>
      <c r="F702" s="66">
        <v>1500</v>
      </c>
      <c r="G702" s="61">
        <f t="shared" si="83"/>
        <v>240</v>
      </c>
      <c r="H702" s="61">
        <f>E702*F702*0.16</f>
        <v>0</v>
      </c>
      <c r="I702" s="62">
        <f t="shared" si="79"/>
        <v>0</v>
      </c>
      <c r="J702" s="63">
        <f t="shared" si="90"/>
        <v>0</v>
      </c>
      <c r="K702" s="69"/>
    </row>
    <row r="703" spans="1:12" s="2" customFormat="1" ht="28.5" x14ac:dyDescent="0.45">
      <c r="A703" s="106">
        <v>19</v>
      </c>
      <c r="B703" s="57">
        <v>42524</v>
      </c>
      <c r="C703" s="64" t="s">
        <v>165</v>
      </c>
      <c r="D703" s="59" t="s">
        <v>0</v>
      </c>
      <c r="E703" s="59">
        <v>0</v>
      </c>
      <c r="F703" s="66">
        <v>1350</v>
      </c>
      <c r="G703" s="61">
        <f t="shared" si="83"/>
        <v>216</v>
      </c>
      <c r="H703" s="61">
        <f>E703*F703*0.16</f>
        <v>0</v>
      </c>
      <c r="I703" s="62">
        <f t="shared" si="79"/>
        <v>0</v>
      </c>
      <c r="J703" s="63">
        <f t="shared" si="90"/>
        <v>0</v>
      </c>
      <c r="K703" s="69"/>
    </row>
    <row r="704" spans="1:12" s="2" customFormat="1" ht="28.5" x14ac:dyDescent="0.45">
      <c r="A704" s="106">
        <v>0</v>
      </c>
      <c r="B704" s="57">
        <v>42914</v>
      </c>
      <c r="C704" s="64" t="s">
        <v>340</v>
      </c>
      <c r="D704" s="59" t="s">
        <v>0</v>
      </c>
      <c r="E704" s="59">
        <v>3</v>
      </c>
      <c r="F704" s="70">
        <v>14</v>
      </c>
      <c r="G704" s="61">
        <f t="shared" si="83"/>
        <v>2.2400000000000002</v>
      </c>
      <c r="H704" s="61">
        <f>E704*F704*0.16</f>
        <v>6.72</v>
      </c>
      <c r="I704" s="62">
        <f t="shared" si="79"/>
        <v>42</v>
      </c>
      <c r="J704" s="63">
        <f t="shared" si="90"/>
        <v>48.72</v>
      </c>
      <c r="K704" s="69"/>
      <c r="L704" s="2">
        <v>4</v>
      </c>
    </row>
    <row r="705" spans="1:13" s="2" customFormat="1" ht="28.5" x14ac:dyDescent="0.45">
      <c r="A705" s="106">
        <v>0</v>
      </c>
      <c r="B705" s="57">
        <v>41427</v>
      </c>
      <c r="C705" s="64" t="s">
        <v>339</v>
      </c>
      <c r="D705" s="59" t="s">
        <v>0</v>
      </c>
      <c r="E705" s="59">
        <v>254</v>
      </c>
      <c r="F705" s="70">
        <v>16</v>
      </c>
      <c r="G705" s="61">
        <f t="shared" si="83"/>
        <v>2.56</v>
      </c>
      <c r="H705" s="61">
        <f>E705*F705*0.16</f>
        <v>650.24</v>
      </c>
      <c r="I705" s="62">
        <f t="shared" si="79"/>
        <v>4064</v>
      </c>
      <c r="J705" s="63">
        <f t="shared" si="90"/>
        <v>4714.24</v>
      </c>
      <c r="K705" s="69"/>
    </row>
    <row r="706" spans="1:13" s="2" customFormat="1" ht="28.5" x14ac:dyDescent="0.45">
      <c r="A706" s="106">
        <v>0</v>
      </c>
      <c r="B706" s="57">
        <v>41427</v>
      </c>
      <c r="C706" s="64" t="s">
        <v>182</v>
      </c>
      <c r="D706" s="59" t="s">
        <v>0</v>
      </c>
      <c r="E706" s="59">
        <v>0</v>
      </c>
      <c r="F706" s="66">
        <v>800</v>
      </c>
      <c r="G706" s="61">
        <f t="shared" si="83"/>
        <v>128</v>
      </c>
      <c r="H706" s="61">
        <f>E706*F706*0.16</f>
        <v>0</v>
      </c>
      <c r="I706" s="62">
        <f t="shared" si="79"/>
        <v>0</v>
      </c>
      <c r="J706" s="63">
        <f t="shared" si="90"/>
        <v>0</v>
      </c>
      <c r="K706" s="69"/>
    </row>
    <row r="707" spans="1:13" s="2" customFormat="1" ht="28.5" x14ac:dyDescent="0.45">
      <c r="A707" s="106">
        <v>0</v>
      </c>
      <c r="B707" s="57">
        <v>45127</v>
      </c>
      <c r="C707" s="64" t="s">
        <v>700</v>
      </c>
      <c r="D707" s="59" t="s">
        <v>0</v>
      </c>
      <c r="E707" s="59">
        <v>0</v>
      </c>
      <c r="F707" s="66">
        <v>16949.169999999998</v>
      </c>
      <c r="G707" s="61">
        <f t="shared" si="83"/>
        <v>2711.8671999999997</v>
      </c>
      <c r="H707" s="61">
        <f>E707*F707*0.18</f>
        <v>0</v>
      </c>
      <c r="I707" s="62">
        <f t="shared" si="79"/>
        <v>0</v>
      </c>
      <c r="J707" s="63">
        <f t="shared" si="90"/>
        <v>0</v>
      </c>
      <c r="K707" s="69"/>
    </row>
    <row r="708" spans="1:13" s="2" customFormat="1" ht="28.5" x14ac:dyDescent="0.45">
      <c r="A708" s="106">
        <v>10</v>
      </c>
      <c r="B708" s="57">
        <v>45428</v>
      </c>
      <c r="C708" s="64" t="s">
        <v>881</v>
      </c>
      <c r="D708" s="59" t="s">
        <v>0</v>
      </c>
      <c r="E708" s="59">
        <v>10</v>
      </c>
      <c r="F708" s="66">
        <v>98</v>
      </c>
      <c r="G708" s="61">
        <f t="shared" si="83"/>
        <v>15.68</v>
      </c>
      <c r="H708" s="61">
        <f>E708*F708*0.18</f>
        <v>176.4</v>
      </c>
      <c r="I708" s="62">
        <f t="shared" si="79"/>
        <v>980</v>
      </c>
      <c r="J708" s="63">
        <f t="shared" si="90"/>
        <v>1156.4000000000001</v>
      </c>
      <c r="K708" s="69"/>
      <c r="M708"/>
    </row>
    <row r="709" spans="1:13" s="2" customFormat="1" ht="28.5" x14ac:dyDescent="0.45">
      <c r="A709" s="106">
        <v>20</v>
      </c>
      <c r="B709" s="57">
        <v>45447</v>
      </c>
      <c r="C709" s="64" t="s">
        <v>986</v>
      </c>
      <c r="D709" s="59" t="s">
        <v>0</v>
      </c>
      <c r="E709" s="59">
        <v>16</v>
      </c>
      <c r="F709" s="66">
        <v>154.57</v>
      </c>
      <c r="G709" s="61">
        <f t="shared" si="83"/>
        <v>24.731200000000001</v>
      </c>
      <c r="H709" s="61">
        <f>E709*F709*0.18</f>
        <v>445.16159999999996</v>
      </c>
      <c r="I709" s="62">
        <f t="shared" si="79"/>
        <v>2473.12</v>
      </c>
      <c r="J709" s="63">
        <f t="shared" si="90"/>
        <v>2918.2815999999998</v>
      </c>
      <c r="K709" s="69"/>
      <c r="M709" s="36"/>
    </row>
    <row r="710" spans="1:13" ht="28.5" x14ac:dyDescent="0.45">
      <c r="A710" s="106">
        <v>12</v>
      </c>
      <c r="B710" s="57">
        <v>43613</v>
      </c>
      <c r="C710" s="64" t="s">
        <v>124</v>
      </c>
      <c r="D710" s="59" t="s">
        <v>0</v>
      </c>
      <c r="E710" s="59">
        <v>0</v>
      </c>
      <c r="F710" s="70">
        <v>200.6</v>
      </c>
      <c r="G710" s="61">
        <f t="shared" si="83"/>
        <v>32.095999999999997</v>
      </c>
      <c r="H710" s="61">
        <f>E710*F710*0.16</f>
        <v>0</v>
      </c>
      <c r="I710" s="62">
        <f t="shared" si="79"/>
        <v>0</v>
      </c>
      <c r="J710" s="63">
        <f t="shared" si="90"/>
        <v>0</v>
      </c>
      <c r="K710" s="46"/>
    </row>
    <row r="711" spans="1:13" ht="28.5" x14ac:dyDescent="0.45">
      <c r="A711" s="106">
        <v>0</v>
      </c>
      <c r="B711" s="57">
        <v>43612</v>
      </c>
      <c r="C711" s="64" t="s">
        <v>504</v>
      </c>
      <c r="D711" s="59" t="s">
        <v>0</v>
      </c>
      <c r="E711" s="59">
        <v>0</v>
      </c>
      <c r="F711" s="66">
        <v>18.41</v>
      </c>
      <c r="G711" s="61">
        <f t="shared" si="83"/>
        <v>2.9456000000000002</v>
      </c>
      <c r="H711" s="61">
        <f>E711*F711*0.16</f>
        <v>0</v>
      </c>
      <c r="I711" s="62">
        <f t="shared" si="79"/>
        <v>0</v>
      </c>
      <c r="J711" s="63">
        <f t="shared" si="90"/>
        <v>0</v>
      </c>
      <c r="K711" s="46"/>
    </row>
    <row r="712" spans="1:13" s="36" customFormat="1" ht="28.5" x14ac:dyDescent="0.45">
      <c r="A712" s="106">
        <v>4</v>
      </c>
      <c r="B712" s="57">
        <v>45405</v>
      </c>
      <c r="C712" s="64" t="s">
        <v>504</v>
      </c>
      <c r="D712" s="59" t="s">
        <v>0</v>
      </c>
      <c r="E712" s="59">
        <v>0</v>
      </c>
      <c r="F712" s="66">
        <v>16.53</v>
      </c>
      <c r="G712" s="61">
        <f t="shared" si="83"/>
        <v>2.6448</v>
      </c>
      <c r="H712" s="61">
        <f>E712*F712*0.16</f>
        <v>0</v>
      </c>
      <c r="I712" s="62">
        <f t="shared" si="79"/>
        <v>0</v>
      </c>
      <c r="J712" s="63">
        <f t="shared" si="90"/>
        <v>0</v>
      </c>
      <c r="K712" s="46"/>
    </row>
    <row r="713" spans="1:13" ht="28.5" x14ac:dyDescent="0.45">
      <c r="A713" s="106">
        <v>0</v>
      </c>
      <c r="B713" s="57">
        <v>43096</v>
      </c>
      <c r="C713" s="64" t="s">
        <v>125</v>
      </c>
      <c r="D713" s="59" t="s">
        <v>162</v>
      </c>
      <c r="E713" s="59">
        <v>27</v>
      </c>
      <c r="F713" s="66">
        <v>8.42</v>
      </c>
      <c r="G713" s="61">
        <f t="shared" si="83"/>
        <v>1.3472</v>
      </c>
      <c r="H713" s="61">
        <f>E713*F713*0.18</f>
        <v>40.921199999999999</v>
      </c>
      <c r="I713" s="62">
        <f t="shared" si="79"/>
        <v>227.34</v>
      </c>
      <c r="J713" s="63">
        <f t="shared" si="90"/>
        <v>268.26120000000003</v>
      </c>
      <c r="K713" s="46"/>
    </row>
    <row r="714" spans="1:13" s="36" customFormat="1" ht="28.5" x14ac:dyDescent="0.45">
      <c r="A714" s="106">
        <v>10</v>
      </c>
      <c r="B714" s="57">
        <v>45405</v>
      </c>
      <c r="C714" s="64" t="s">
        <v>125</v>
      </c>
      <c r="D714" s="59" t="s">
        <v>0</v>
      </c>
      <c r="E714" s="59">
        <v>9</v>
      </c>
      <c r="F714" s="66">
        <v>4.7</v>
      </c>
      <c r="G714" s="61">
        <f t="shared" si="83"/>
        <v>0.752</v>
      </c>
      <c r="H714" s="61">
        <f>E714*F714*0.18</f>
        <v>7.6140000000000008</v>
      </c>
      <c r="I714" s="62">
        <f t="shared" si="79"/>
        <v>42.300000000000004</v>
      </c>
      <c r="J714" s="63">
        <f t="shared" si="90"/>
        <v>49.914000000000001</v>
      </c>
      <c r="K714" s="46"/>
    </row>
    <row r="715" spans="1:13" s="36" customFormat="1" ht="28.5" x14ac:dyDescent="0.45">
      <c r="A715" s="106">
        <v>0</v>
      </c>
      <c r="B715" s="57">
        <v>43096</v>
      </c>
      <c r="C715" s="64" t="s">
        <v>514</v>
      </c>
      <c r="D715" s="59" t="s">
        <v>0</v>
      </c>
      <c r="E715" s="59">
        <v>0</v>
      </c>
      <c r="F715" s="66">
        <v>0</v>
      </c>
      <c r="G715" s="61">
        <f t="shared" si="83"/>
        <v>0</v>
      </c>
      <c r="H715" s="61">
        <f>E715*F715*0.16</f>
        <v>0</v>
      </c>
      <c r="I715" s="62">
        <f t="shared" si="79"/>
        <v>0</v>
      </c>
      <c r="J715" s="63">
        <f t="shared" si="90"/>
        <v>0</v>
      </c>
      <c r="K715" s="46"/>
    </row>
    <row r="716" spans="1:13" s="36" customFormat="1" ht="28.5" x14ac:dyDescent="0.45">
      <c r="A716" s="106">
        <v>4</v>
      </c>
      <c r="B716" s="57">
        <v>45406</v>
      </c>
      <c r="C716" s="64" t="s">
        <v>514</v>
      </c>
      <c r="D716" s="59" t="s">
        <v>540</v>
      </c>
      <c r="E716" s="59">
        <v>0</v>
      </c>
      <c r="F716" s="66">
        <v>240</v>
      </c>
      <c r="G716" s="61">
        <f t="shared" si="83"/>
        <v>38.4</v>
      </c>
      <c r="H716" s="61">
        <f>E716*F716*0.18</f>
        <v>0</v>
      </c>
      <c r="I716" s="62">
        <f t="shared" si="79"/>
        <v>0</v>
      </c>
      <c r="J716" s="63">
        <f t="shared" si="90"/>
        <v>0</v>
      </c>
      <c r="K716" s="46"/>
    </row>
    <row r="717" spans="1:13" ht="28.5" x14ac:dyDescent="0.45">
      <c r="A717" s="106">
        <v>0</v>
      </c>
      <c r="B717" s="57">
        <v>43810</v>
      </c>
      <c r="C717" s="64" t="s">
        <v>39</v>
      </c>
      <c r="D717" s="59" t="s">
        <v>0</v>
      </c>
      <c r="E717" s="59">
        <v>2</v>
      </c>
      <c r="F717" s="61">
        <v>860</v>
      </c>
      <c r="G717" s="61">
        <f t="shared" si="83"/>
        <v>137.6</v>
      </c>
      <c r="H717" s="61">
        <f>E717*F717*0.16</f>
        <v>275.2</v>
      </c>
      <c r="I717" s="62">
        <f t="shared" si="79"/>
        <v>1720</v>
      </c>
      <c r="J717" s="63">
        <f t="shared" si="90"/>
        <v>1995.2</v>
      </c>
      <c r="K717" s="46"/>
    </row>
    <row r="718" spans="1:13" ht="28.5" x14ac:dyDescent="0.45">
      <c r="A718" s="106">
        <v>0</v>
      </c>
      <c r="B718" s="57">
        <v>43810</v>
      </c>
      <c r="C718" s="64" t="s">
        <v>40</v>
      </c>
      <c r="D718" s="59" t="s">
        <v>0</v>
      </c>
      <c r="E718" s="59">
        <v>484</v>
      </c>
      <c r="F718" s="66">
        <v>27</v>
      </c>
      <c r="G718" s="61">
        <f t="shared" si="83"/>
        <v>4.32</v>
      </c>
      <c r="H718" s="61">
        <f>E718*F718*0.16</f>
        <v>2090.88</v>
      </c>
      <c r="I718" s="62">
        <f t="shared" si="79"/>
        <v>13068</v>
      </c>
      <c r="J718" s="63">
        <f t="shared" si="90"/>
        <v>15158.880000000001</v>
      </c>
      <c r="K718" s="46"/>
    </row>
    <row r="719" spans="1:13" ht="28.5" x14ac:dyDescent="0.45">
      <c r="A719" s="106">
        <v>0</v>
      </c>
      <c r="B719" s="57">
        <v>44335</v>
      </c>
      <c r="C719" s="58" t="s">
        <v>321</v>
      </c>
      <c r="D719" s="59" t="s">
        <v>549</v>
      </c>
      <c r="E719" s="59">
        <v>0</v>
      </c>
      <c r="F719" s="61">
        <v>450</v>
      </c>
      <c r="G719" s="61">
        <f t="shared" si="83"/>
        <v>72</v>
      </c>
      <c r="H719" s="61">
        <f>E719*F719*0.16</f>
        <v>0</v>
      </c>
      <c r="I719" s="62">
        <f t="shared" si="79"/>
        <v>0</v>
      </c>
      <c r="J719" s="63">
        <f t="shared" si="90"/>
        <v>0</v>
      </c>
      <c r="K719" s="46"/>
    </row>
    <row r="720" spans="1:13" s="36" customFormat="1" ht="28.5" x14ac:dyDescent="0.45">
      <c r="A720" s="106">
        <v>0</v>
      </c>
      <c r="B720" s="57">
        <v>45148</v>
      </c>
      <c r="C720" s="58" t="s">
        <v>703</v>
      </c>
      <c r="D720" s="59" t="s">
        <v>549</v>
      </c>
      <c r="E720" s="59">
        <v>0</v>
      </c>
      <c r="F720" s="61">
        <v>875</v>
      </c>
      <c r="G720" s="61">
        <f t="shared" si="83"/>
        <v>140</v>
      </c>
      <c r="H720" s="61">
        <f>E720*F720*0.16</f>
        <v>0</v>
      </c>
      <c r="I720" s="62">
        <f t="shared" si="79"/>
        <v>0</v>
      </c>
      <c r="J720" s="63">
        <f t="shared" si="90"/>
        <v>0</v>
      </c>
      <c r="K720" s="46"/>
    </row>
    <row r="721" spans="1:12" s="36" customFormat="1" ht="28.5" x14ac:dyDescent="0.45">
      <c r="A721" s="106">
        <v>41</v>
      </c>
      <c r="B721" s="57">
        <v>45196</v>
      </c>
      <c r="C721" s="58" t="s">
        <v>715</v>
      </c>
      <c r="D721" s="59" t="s">
        <v>549</v>
      </c>
      <c r="E721" s="59">
        <v>11</v>
      </c>
      <c r="F721" s="61">
        <v>550</v>
      </c>
      <c r="G721" s="61">
        <f t="shared" si="83"/>
        <v>88</v>
      </c>
      <c r="H721" s="61">
        <f t="shared" ref="H721:H726" si="91">E721*F721*0.18</f>
        <v>1089</v>
      </c>
      <c r="I721" s="62">
        <f t="shared" si="79"/>
        <v>6050</v>
      </c>
      <c r="J721" s="63">
        <f t="shared" si="90"/>
        <v>7139</v>
      </c>
      <c r="K721" s="46"/>
      <c r="L721" s="46"/>
    </row>
    <row r="722" spans="1:12" s="36" customFormat="1" ht="28.5" x14ac:dyDescent="0.45">
      <c r="A722" s="106">
        <v>150</v>
      </c>
      <c r="B722" s="57">
        <v>45420</v>
      </c>
      <c r="C722" s="58" t="s">
        <v>715</v>
      </c>
      <c r="D722" s="59" t="s">
        <v>549</v>
      </c>
      <c r="E722" s="59">
        <v>150</v>
      </c>
      <c r="F722" s="61">
        <v>905</v>
      </c>
      <c r="G722" s="61">
        <f t="shared" si="83"/>
        <v>144.80000000000001</v>
      </c>
      <c r="H722" s="61">
        <f t="shared" si="91"/>
        <v>24435</v>
      </c>
      <c r="I722" s="62">
        <f t="shared" si="79"/>
        <v>135750</v>
      </c>
      <c r="J722" s="63">
        <f t="shared" si="90"/>
        <v>160185</v>
      </c>
      <c r="K722" s="46"/>
      <c r="L722" s="46"/>
    </row>
    <row r="723" spans="1:12" s="36" customFormat="1" ht="28.5" x14ac:dyDescent="0.45">
      <c r="A723" s="106">
        <v>1</v>
      </c>
      <c r="B723" s="57">
        <v>45257</v>
      </c>
      <c r="C723" s="58" t="s">
        <v>776</v>
      </c>
      <c r="D723" s="59" t="s">
        <v>0</v>
      </c>
      <c r="E723" s="59">
        <v>0</v>
      </c>
      <c r="F723" s="61">
        <v>381355.93</v>
      </c>
      <c r="G723" s="61">
        <f t="shared" si="83"/>
        <v>61016.948799999998</v>
      </c>
      <c r="H723" s="61">
        <f t="shared" si="91"/>
        <v>0</v>
      </c>
      <c r="I723" s="62">
        <f t="shared" si="79"/>
        <v>0</v>
      </c>
      <c r="J723" s="63">
        <f t="shared" si="90"/>
        <v>0</v>
      </c>
      <c r="K723" s="46"/>
      <c r="L723" s="46"/>
    </row>
    <row r="724" spans="1:12" s="36" customFormat="1" ht="28.5" x14ac:dyDescent="0.45">
      <c r="A724" s="106">
        <v>6</v>
      </c>
      <c r="B724" s="57">
        <v>45257</v>
      </c>
      <c r="C724" s="58" t="s">
        <v>777</v>
      </c>
      <c r="D724" s="59" t="s">
        <v>0</v>
      </c>
      <c r="E724" s="59">
        <v>0</v>
      </c>
      <c r="F724" s="61">
        <v>38983.050000000003</v>
      </c>
      <c r="G724" s="61">
        <f t="shared" si="83"/>
        <v>6237.2880000000005</v>
      </c>
      <c r="H724" s="61">
        <f t="shared" si="91"/>
        <v>0</v>
      </c>
      <c r="I724" s="62">
        <f t="shared" si="79"/>
        <v>0</v>
      </c>
      <c r="J724" s="63">
        <f t="shared" si="90"/>
        <v>0</v>
      </c>
      <c r="K724" s="46"/>
      <c r="L724" s="46"/>
    </row>
    <row r="725" spans="1:12" s="36" customFormat="1" ht="28.5" x14ac:dyDescent="0.45">
      <c r="A725" s="106">
        <v>1</v>
      </c>
      <c r="B725" s="57">
        <v>45257</v>
      </c>
      <c r="C725" s="58" t="s">
        <v>778</v>
      </c>
      <c r="D725" s="59" t="s">
        <v>0</v>
      </c>
      <c r="E725" s="59">
        <v>0</v>
      </c>
      <c r="F725" s="61">
        <v>25313.56</v>
      </c>
      <c r="G725" s="61">
        <f t="shared" si="83"/>
        <v>4050.1696000000002</v>
      </c>
      <c r="H725" s="61">
        <f t="shared" si="91"/>
        <v>0</v>
      </c>
      <c r="I725" s="62">
        <f t="shared" si="79"/>
        <v>0</v>
      </c>
      <c r="J725" s="63">
        <f t="shared" si="90"/>
        <v>0</v>
      </c>
      <c r="K725" s="46"/>
      <c r="L725" s="46"/>
    </row>
    <row r="726" spans="1:12" s="36" customFormat="1" ht="28.5" x14ac:dyDescent="0.45">
      <c r="A726" s="106">
        <v>1</v>
      </c>
      <c r="B726" s="57">
        <v>45257</v>
      </c>
      <c r="C726" s="58" t="s">
        <v>779</v>
      </c>
      <c r="D726" s="59" t="s">
        <v>0</v>
      </c>
      <c r="E726" s="59">
        <v>0</v>
      </c>
      <c r="F726" s="61">
        <v>173305.09</v>
      </c>
      <c r="G726" s="61">
        <f t="shared" si="83"/>
        <v>27728.814399999999</v>
      </c>
      <c r="H726" s="61">
        <f t="shared" si="91"/>
        <v>0</v>
      </c>
      <c r="I726" s="62">
        <f t="shared" si="79"/>
        <v>0</v>
      </c>
      <c r="J726" s="63">
        <f t="shared" si="90"/>
        <v>0</v>
      </c>
      <c r="K726" s="46"/>
      <c r="L726" s="46"/>
    </row>
    <row r="727" spans="1:12" s="36" customFormat="1" ht="28.5" x14ac:dyDescent="0.45">
      <c r="A727" s="106">
        <v>25</v>
      </c>
      <c r="B727" s="57">
        <v>45434</v>
      </c>
      <c r="C727" s="58" t="s">
        <v>904</v>
      </c>
      <c r="D727" s="59" t="s">
        <v>0</v>
      </c>
      <c r="E727" s="59">
        <v>0</v>
      </c>
      <c r="F727" s="61">
        <v>762</v>
      </c>
      <c r="G727" s="61">
        <f t="shared" si="83"/>
        <v>121.92</v>
      </c>
      <c r="H727" s="61">
        <f>E727*F727*0.18</f>
        <v>0</v>
      </c>
      <c r="I727" s="62">
        <f t="shared" si="79"/>
        <v>0</v>
      </c>
      <c r="J727" s="63">
        <f t="shared" si="90"/>
        <v>0</v>
      </c>
      <c r="K727" s="46"/>
      <c r="L727" s="46"/>
    </row>
    <row r="728" spans="1:12" s="36" customFormat="1" ht="28.5" x14ac:dyDescent="0.45">
      <c r="A728" s="106">
        <v>16</v>
      </c>
      <c r="B728" s="57">
        <v>45434</v>
      </c>
      <c r="C728" s="58" t="s">
        <v>905</v>
      </c>
      <c r="D728" s="59" t="s">
        <v>0</v>
      </c>
      <c r="E728" s="59">
        <v>0</v>
      </c>
      <c r="F728" s="61">
        <v>1200</v>
      </c>
      <c r="G728" s="61">
        <f t="shared" si="83"/>
        <v>192</v>
      </c>
      <c r="H728" s="61">
        <f>E728*F728*0.18</f>
        <v>0</v>
      </c>
      <c r="I728" s="62">
        <f t="shared" si="79"/>
        <v>0</v>
      </c>
      <c r="J728" s="63">
        <f t="shared" si="90"/>
        <v>0</v>
      </c>
      <c r="K728" s="46"/>
      <c r="L728" s="46"/>
    </row>
    <row r="729" spans="1:12" s="36" customFormat="1" ht="28.5" x14ac:dyDescent="0.45">
      <c r="A729" s="106">
        <v>1</v>
      </c>
      <c r="B729" s="57">
        <v>45434</v>
      </c>
      <c r="C729" s="58" t="s">
        <v>906</v>
      </c>
      <c r="D729" s="59" t="s">
        <v>0</v>
      </c>
      <c r="E729" s="59">
        <v>0</v>
      </c>
      <c r="F729" s="61">
        <v>4500</v>
      </c>
      <c r="G729" s="61">
        <f t="shared" si="83"/>
        <v>720</v>
      </c>
      <c r="H729" s="61">
        <f>E729*F729*0.18</f>
        <v>0</v>
      </c>
      <c r="I729" s="62">
        <f t="shared" si="79"/>
        <v>0</v>
      </c>
      <c r="J729" s="63">
        <f t="shared" si="90"/>
        <v>0</v>
      </c>
      <c r="K729" s="46"/>
      <c r="L729" s="46"/>
    </row>
    <row r="730" spans="1:12" s="36" customFormat="1" ht="28.5" x14ac:dyDescent="0.45">
      <c r="A730" s="106">
        <v>1</v>
      </c>
      <c r="B730" s="57">
        <v>45434</v>
      </c>
      <c r="C730" s="58" t="s">
        <v>907</v>
      </c>
      <c r="D730" s="59" t="s">
        <v>0</v>
      </c>
      <c r="E730" s="59">
        <v>0</v>
      </c>
      <c r="F730" s="61">
        <v>762</v>
      </c>
      <c r="G730" s="61">
        <f t="shared" si="83"/>
        <v>121.92</v>
      </c>
      <c r="H730" s="61">
        <f>E730*F730*0.18</f>
        <v>0</v>
      </c>
      <c r="I730" s="62">
        <f t="shared" si="79"/>
        <v>0</v>
      </c>
      <c r="J730" s="63">
        <f t="shared" si="90"/>
        <v>0</v>
      </c>
      <c r="K730" s="46"/>
      <c r="L730" s="46"/>
    </row>
    <row r="731" spans="1:12" s="36" customFormat="1" ht="28.5" x14ac:dyDescent="0.45">
      <c r="A731" s="106">
        <v>41</v>
      </c>
      <c r="B731" s="57">
        <v>44775</v>
      </c>
      <c r="C731" s="58" t="s">
        <v>562</v>
      </c>
      <c r="D731" s="59" t="s">
        <v>0</v>
      </c>
      <c r="E731" s="59">
        <v>0</v>
      </c>
      <c r="F731" s="61">
        <v>101679.26</v>
      </c>
      <c r="G731" s="61">
        <f t="shared" si="83"/>
        <v>16268.6816</v>
      </c>
      <c r="H731" s="61">
        <f>E731*F731*0.16</f>
        <v>0</v>
      </c>
      <c r="I731" s="62">
        <f t="shared" si="79"/>
        <v>0</v>
      </c>
      <c r="J731" s="63">
        <f t="shared" si="90"/>
        <v>0</v>
      </c>
      <c r="K731" s="46"/>
    </row>
    <row r="732" spans="1:12" ht="28.5" x14ac:dyDescent="0.45">
      <c r="A732" s="106">
        <v>0</v>
      </c>
      <c r="B732" s="57" t="s">
        <v>394</v>
      </c>
      <c r="C732" s="58" t="s">
        <v>329</v>
      </c>
      <c r="D732" s="59" t="s">
        <v>0</v>
      </c>
      <c r="E732" s="59">
        <v>3</v>
      </c>
      <c r="F732" s="61">
        <v>109</v>
      </c>
      <c r="G732" s="61">
        <f t="shared" si="83"/>
        <v>17.440000000000001</v>
      </c>
      <c r="H732" s="61">
        <f>E732*F732*0.16</f>
        <v>52.32</v>
      </c>
      <c r="I732" s="62">
        <f t="shared" si="79"/>
        <v>327</v>
      </c>
      <c r="J732" s="63">
        <f t="shared" si="90"/>
        <v>379.32</v>
      </c>
      <c r="K732" s="46"/>
    </row>
    <row r="733" spans="1:12" s="36" customFormat="1" ht="28.5" x14ac:dyDescent="0.45">
      <c r="A733" s="106">
        <v>3</v>
      </c>
      <c r="B733" s="57">
        <v>45257</v>
      </c>
      <c r="C733" s="58" t="s">
        <v>786</v>
      </c>
      <c r="D733" s="59" t="s">
        <v>0</v>
      </c>
      <c r="E733" s="59">
        <v>0</v>
      </c>
      <c r="F733" s="61">
        <v>20338.98</v>
      </c>
      <c r="G733" s="61">
        <f t="shared" si="83"/>
        <v>3254.2368000000001</v>
      </c>
      <c r="H733" s="61">
        <f>E733*F733*0.18</f>
        <v>0</v>
      </c>
      <c r="I733" s="62">
        <f>E733*F733</f>
        <v>0</v>
      </c>
      <c r="J733" s="63">
        <f t="shared" si="90"/>
        <v>0</v>
      </c>
      <c r="K733" s="46"/>
    </row>
    <row r="734" spans="1:12" ht="28.5" x14ac:dyDescent="0.45">
      <c r="A734" s="106">
        <v>6</v>
      </c>
      <c r="B734" s="57">
        <v>44614</v>
      </c>
      <c r="C734" s="64" t="s">
        <v>477</v>
      </c>
      <c r="D734" s="59" t="s">
        <v>0</v>
      </c>
      <c r="E734" s="59">
        <v>0</v>
      </c>
      <c r="F734" s="70">
        <v>0.94</v>
      </c>
      <c r="G734" s="61">
        <f t="shared" si="83"/>
        <v>0.15040000000000001</v>
      </c>
      <c r="H734" s="61">
        <f>E734*F734*0.18</f>
        <v>0</v>
      </c>
      <c r="I734" s="62">
        <f>E734*F734</f>
        <v>0</v>
      </c>
      <c r="J734" s="63">
        <f t="shared" si="90"/>
        <v>0</v>
      </c>
      <c r="K734" s="46"/>
    </row>
    <row r="735" spans="1:12" s="36" customFormat="1" ht="28.5" x14ac:dyDescent="0.45">
      <c r="A735" s="106">
        <v>0</v>
      </c>
      <c r="B735" s="57">
        <v>44914</v>
      </c>
      <c r="C735" s="64" t="s">
        <v>477</v>
      </c>
      <c r="D735" s="59" t="s">
        <v>0</v>
      </c>
      <c r="E735" s="59">
        <v>1750</v>
      </c>
      <c r="F735" s="70">
        <v>1.27</v>
      </c>
      <c r="G735" s="61">
        <f>0.18*F735</f>
        <v>0.2286</v>
      </c>
      <c r="H735" s="61">
        <f>E735*F735*0.18</f>
        <v>400.05</v>
      </c>
      <c r="I735" s="62">
        <f>E735*F735</f>
        <v>2222.5</v>
      </c>
      <c r="J735" s="63">
        <f t="shared" si="90"/>
        <v>2622.55</v>
      </c>
      <c r="K735" s="46"/>
    </row>
    <row r="736" spans="1:12" s="36" customFormat="1" ht="28.5" x14ac:dyDescent="0.45">
      <c r="A736" s="106"/>
      <c r="B736" s="57">
        <v>45406</v>
      </c>
      <c r="C736" s="64" t="s">
        <v>477</v>
      </c>
      <c r="D736" s="59" t="s">
        <v>0</v>
      </c>
      <c r="E736" s="59">
        <v>360</v>
      </c>
      <c r="F736" s="70">
        <v>1.8</v>
      </c>
      <c r="G736" s="61">
        <f>0.18*F736</f>
        <v>0.32400000000000001</v>
      </c>
      <c r="H736" s="61">
        <f>E736*F736*0.18</f>
        <v>116.64</v>
      </c>
      <c r="I736" s="62">
        <f>E736*F736</f>
        <v>648</v>
      </c>
      <c r="J736" s="63">
        <f t="shared" si="90"/>
        <v>764.64</v>
      </c>
      <c r="K736" s="46"/>
    </row>
    <row r="737" spans="1:11" ht="28.5" x14ac:dyDescent="0.45">
      <c r="A737" s="106">
        <v>0</v>
      </c>
      <c r="B737" s="57">
        <v>43110</v>
      </c>
      <c r="C737" s="64" t="s">
        <v>341</v>
      </c>
      <c r="D737" s="59" t="s">
        <v>0</v>
      </c>
      <c r="E737" s="59">
        <v>300</v>
      </c>
      <c r="F737" s="66">
        <v>12</v>
      </c>
      <c r="G737" s="61">
        <f t="shared" si="83"/>
        <v>1.92</v>
      </c>
      <c r="H737" s="61">
        <f t="shared" ref="H737:H742" si="92">E737*F737*0.16</f>
        <v>576</v>
      </c>
      <c r="I737" s="62">
        <f t="shared" si="79"/>
        <v>3600</v>
      </c>
      <c r="J737" s="63">
        <f t="shared" si="90"/>
        <v>4176</v>
      </c>
      <c r="K737" s="46"/>
    </row>
    <row r="738" spans="1:11" ht="28.5" x14ac:dyDescent="0.45">
      <c r="A738" s="106">
        <v>1200</v>
      </c>
      <c r="B738" s="57">
        <v>43613</v>
      </c>
      <c r="C738" s="64" t="s">
        <v>363</v>
      </c>
      <c r="D738" s="59" t="s">
        <v>0</v>
      </c>
      <c r="E738" s="59">
        <v>417</v>
      </c>
      <c r="F738" s="66">
        <v>17.7</v>
      </c>
      <c r="G738" s="61">
        <v>0</v>
      </c>
      <c r="H738" s="61">
        <f t="shared" si="92"/>
        <v>1180.944</v>
      </c>
      <c r="I738" s="62">
        <f t="shared" si="79"/>
        <v>7380.9</v>
      </c>
      <c r="J738" s="63">
        <f t="shared" si="90"/>
        <v>8561.8439999999991</v>
      </c>
      <c r="K738" s="46"/>
    </row>
    <row r="739" spans="1:11" ht="28.5" x14ac:dyDescent="0.45">
      <c r="A739" s="106">
        <v>0</v>
      </c>
      <c r="B739" s="57">
        <v>43613</v>
      </c>
      <c r="C739" s="64" t="s">
        <v>649</v>
      </c>
      <c r="D739" s="59" t="s">
        <v>0</v>
      </c>
      <c r="E739" s="59">
        <v>506</v>
      </c>
      <c r="F739" s="66">
        <v>17.7</v>
      </c>
      <c r="G739" s="61">
        <f t="shared" si="83"/>
        <v>2.8319999999999999</v>
      </c>
      <c r="H739" s="61">
        <f t="shared" si="92"/>
        <v>1432.992</v>
      </c>
      <c r="I739" s="62">
        <f t="shared" si="79"/>
        <v>8956.1999999999989</v>
      </c>
      <c r="J739" s="63">
        <f t="shared" ref="J739:J745" si="93">H739+I739</f>
        <v>10389.191999999999</v>
      </c>
      <c r="K739" s="46"/>
    </row>
    <row r="740" spans="1:11" ht="28.5" x14ac:dyDescent="0.45">
      <c r="A740" s="106">
        <v>0</v>
      </c>
      <c r="B740" s="57">
        <v>42074</v>
      </c>
      <c r="C740" s="64" t="s">
        <v>245</v>
      </c>
      <c r="D740" s="59" t="s">
        <v>0</v>
      </c>
      <c r="E740" s="59">
        <v>362</v>
      </c>
      <c r="F740" s="66">
        <v>14.16</v>
      </c>
      <c r="G740" s="61">
        <f t="shared" si="83"/>
        <v>2.2656000000000001</v>
      </c>
      <c r="H740" s="61">
        <f t="shared" si="92"/>
        <v>820.1472</v>
      </c>
      <c r="I740" s="62">
        <f t="shared" si="79"/>
        <v>5125.92</v>
      </c>
      <c r="J740" s="63">
        <f t="shared" si="93"/>
        <v>5946.0672000000004</v>
      </c>
      <c r="K740" s="46"/>
    </row>
    <row r="741" spans="1:11" ht="28.5" x14ac:dyDescent="0.45">
      <c r="A741" s="106">
        <v>0</v>
      </c>
      <c r="B741" s="57">
        <v>43810</v>
      </c>
      <c r="C741" s="64" t="s">
        <v>128</v>
      </c>
      <c r="D741" s="59" t="s">
        <v>0</v>
      </c>
      <c r="E741" s="59">
        <v>0</v>
      </c>
      <c r="F741" s="70">
        <v>9.36</v>
      </c>
      <c r="G741" s="61">
        <f t="shared" si="83"/>
        <v>1.4976</v>
      </c>
      <c r="H741" s="61">
        <f t="shared" si="92"/>
        <v>0</v>
      </c>
      <c r="I741" s="62">
        <f t="shared" si="79"/>
        <v>0</v>
      </c>
      <c r="J741" s="63">
        <f t="shared" si="93"/>
        <v>0</v>
      </c>
      <c r="K741" s="46"/>
    </row>
    <row r="742" spans="1:11" s="36" customFormat="1" ht="28.5" x14ac:dyDescent="0.45">
      <c r="A742" s="106">
        <v>0</v>
      </c>
      <c r="B742" s="57">
        <v>44880</v>
      </c>
      <c r="C742" s="64" t="s">
        <v>996</v>
      </c>
      <c r="D742" s="59" t="s">
        <v>0</v>
      </c>
      <c r="E742" s="59">
        <v>255</v>
      </c>
      <c r="F742" s="70">
        <v>4.4400000000000004</v>
      </c>
      <c r="G742" s="61">
        <f t="shared" si="83"/>
        <v>0.71040000000000003</v>
      </c>
      <c r="H742" s="61">
        <f t="shared" si="92"/>
        <v>181.15200000000002</v>
      </c>
      <c r="I742" s="62">
        <f>E742*F742</f>
        <v>1132.2</v>
      </c>
      <c r="J742" s="63">
        <f t="shared" si="93"/>
        <v>1313.3520000000001</v>
      </c>
      <c r="K742" s="46"/>
    </row>
    <row r="743" spans="1:11" s="36" customFormat="1" ht="28.5" x14ac:dyDescent="0.45">
      <c r="A743" s="106">
        <v>0</v>
      </c>
      <c r="B743" s="57">
        <v>44914</v>
      </c>
      <c r="C743" s="64" t="s">
        <v>646</v>
      </c>
      <c r="D743" s="59" t="s">
        <v>0</v>
      </c>
      <c r="E743" s="59">
        <v>277</v>
      </c>
      <c r="F743" s="70">
        <v>7.53</v>
      </c>
      <c r="G743" s="61">
        <f>0.18*F743</f>
        <v>1.3553999999999999</v>
      </c>
      <c r="H743" s="61">
        <f>E743*F743*0.18</f>
        <v>375.44579999999996</v>
      </c>
      <c r="I743" s="62">
        <f>E743*F743</f>
        <v>2085.81</v>
      </c>
      <c r="J743" s="63">
        <f t="shared" si="93"/>
        <v>2461.2557999999999</v>
      </c>
      <c r="K743" s="46"/>
    </row>
    <row r="744" spans="1:11" s="36" customFormat="1" ht="28.5" x14ac:dyDescent="0.45">
      <c r="A744" s="106">
        <v>300</v>
      </c>
      <c r="B744" s="57">
        <v>44914</v>
      </c>
      <c r="C744" s="64" t="s">
        <v>648</v>
      </c>
      <c r="D744" s="59" t="s">
        <v>0</v>
      </c>
      <c r="E744" s="59">
        <v>0</v>
      </c>
      <c r="F744" s="70">
        <v>122</v>
      </c>
      <c r="G744" s="61">
        <f>0.18*F744</f>
        <v>21.96</v>
      </c>
      <c r="H744" s="61">
        <f>E744*F744*0.18</f>
        <v>0</v>
      </c>
      <c r="I744" s="62">
        <f>E744*F744</f>
        <v>0</v>
      </c>
      <c r="J744" s="63">
        <f t="shared" si="93"/>
        <v>0</v>
      </c>
      <c r="K744" s="46"/>
    </row>
    <row r="745" spans="1:11" ht="28.5" x14ac:dyDescent="0.45">
      <c r="A745" s="106">
        <v>0</v>
      </c>
      <c r="B745" s="57">
        <v>43810</v>
      </c>
      <c r="C745" s="64" t="s">
        <v>41</v>
      </c>
      <c r="D745" s="59" t="s">
        <v>0</v>
      </c>
      <c r="E745" s="59">
        <v>1838</v>
      </c>
      <c r="F745" s="70">
        <v>1.52</v>
      </c>
      <c r="G745" s="61">
        <f t="shared" si="83"/>
        <v>0.2432</v>
      </c>
      <c r="H745" s="61">
        <f>E745*F745*0.16</f>
        <v>447.00160000000005</v>
      </c>
      <c r="I745" s="62">
        <f t="shared" ref="I745:I838" si="94">E745*F745</f>
        <v>2793.76</v>
      </c>
      <c r="J745" s="63">
        <f t="shared" si="93"/>
        <v>3240.7616000000003</v>
      </c>
      <c r="K745" s="46"/>
    </row>
    <row r="746" spans="1:11" s="36" customFormat="1" ht="28.5" x14ac:dyDescent="0.45">
      <c r="A746" s="106">
        <v>260</v>
      </c>
      <c r="B746" s="57">
        <v>44880</v>
      </c>
      <c r="C746" s="64" t="s">
        <v>991</v>
      </c>
      <c r="D746" s="59" t="s">
        <v>0</v>
      </c>
      <c r="E746" s="59">
        <v>0</v>
      </c>
      <c r="F746" s="70">
        <v>0</v>
      </c>
      <c r="G746" s="61">
        <f>0.16*F746</f>
        <v>0</v>
      </c>
      <c r="H746" s="61">
        <f>E746*F746*0.16</f>
        <v>0</v>
      </c>
      <c r="I746" s="62">
        <f>E746*F746</f>
        <v>0</v>
      </c>
      <c r="J746" s="63"/>
      <c r="K746" s="46"/>
    </row>
    <row r="747" spans="1:11" ht="28.5" x14ac:dyDescent="0.45">
      <c r="A747" s="106">
        <v>0</v>
      </c>
      <c r="B747" s="57">
        <v>43810</v>
      </c>
      <c r="C747" s="64" t="s">
        <v>42</v>
      </c>
      <c r="D747" s="59" t="s">
        <v>0</v>
      </c>
      <c r="E747" s="59">
        <v>2119</v>
      </c>
      <c r="F747" s="70">
        <v>2.8</v>
      </c>
      <c r="G747" s="61">
        <f t="shared" si="83"/>
        <v>0.44799999999999995</v>
      </c>
      <c r="H747" s="61">
        <f>E747*F747*0.16</f>
        <v>949.31200000000001</v>
      </c>
      <c r="I747" s="62">
        <f t="shared" si="94"/>
        <v>5933.2</v>
      </c>
      <c r="J747" s="63">
        <f>H747+I747</f>
        <v>6882.5119999999997</v>
      </c>
      <c r="K747" s="46"/>
    </row>
    <row r="748" spans="1:11" s="36" customFormat="1" ht="28.5" x14ac:dyDescent="0.45">
      <c r="A748" s="106">
        <v>500</v>
      </c>
      <c r="B748" s="57">
        <v>45405</v>
      </c>
      <c r="C748" s="64" t="s">
        <v>42</v>
      </c>
      <c r="D748" s="59" t="s">
        <v>0</v>
      </c>
      <c r="E748" s="59">
        <v>500</v>
      </c>
      <c r="F748" s="70">
        <v>3.22</v>
      </c>
      <c r="G748" s="61">
        <f t="shared" si="83"/>
        <v>0.51519999999999999</v>
      </c>
      <c r="H748" s="61">
        <f>E748*F748*0.18</f>
        <v>289.8</v>
      </c>
      <c r="I748" s="62">
        <f t="shared" si="94"/>
        <v>1610</v>
      </c>
      <c r="J748" s="63">
        <f>H748+I748</f>
        <v>1899.8</v>
      </c>
      <c r="K748" s="46"/>
    </row>
    <row r="749" spans="1:11" s="36" customFormat="1" ht="28.5" x14ac:dyDescent="0.45">
      <c r="A749" s="106">
        <v>150</v>
      </c>
      <c r="B749" s="57">
        <v>44880</v>
      </c>
      <c r="C749" s="64" t="s">
        <v>603</v>
      </c>
      <c r="D749" s="59" t="s">
        <v>0</v>
      </c>
      <c r="E749" s="59">
        <v>0</v>
      </c>
      <c r="F749" s="70">
        <v>3.63</v>
      </c>
      <c r="G749" s="61">
        <f t="shared" si="83"/>
        <v>0.58079999999999998</v>
      </c>
      <c r="H749" s="61">
        <f>E749*F749*0.16</f>
        <v>0</v>
      </c>
      <c r="I749" s="62">
        <f t="shared" si="94"/>
        <v>0</v>
      </c>
      <c r="J749" s="63"/>
      <c r="K749" s="46"/>
    </row>
    <row r="750" spans="1:11" s="36" customFormat="1" ht="28.5" x14ac:dyDescent="0.45">
      <c r="A750" s="106">
        <v>0</v>
      </c>
      <c r="B750" s="57">
        <v>44914</v>
      </c>
      <c r="C750" s="64" t="s">
        <v>632</v>
      </c>
      <c r="D750" s="59" t="s">
        <v>0</v>
      </c>
      <c r="E750" s="59">
        <v>0</v>
      </c>
      <c r="F750" s="70">
        <v>3.65</v>
      </c>
      <c r="G750" s="61">
        <f>0.18*F750</f>
        <v>0.65699999999999992</v>
      </c>
      <c r="H750" s="61">
        <f>E750*F750*0.18</f>
        <v>0</v>
      </c>
      <c r="I750" s="62">
        <f>E750*F750</f>
        <v>0</v>
      </c>
      <c r="J750" s="63">
        <f t="shared" ref="J750:J755" si="95">H750+I750</f>
        <v>0</v>
      </c>
      <c r="K750" s="46"/>
    </row>
    <row r="751" spans="1:11" ht="28.5" x14ac:dyDescent="0.45">
      <c r="A751" s="106">
        <v>0</v>
      </c>
      <c r="B751" s="57">
        <v>43446</v>
      </c>
      <c r="C751" s="64" t="s">
        <v>43</v>
      </c>
      <c r="D751" s="59" t="s">
        <v>0</v>
      </c>
      <c r="E751" s="59">
        <v>444</v>
      </c>
      <c r="F751" s="70">
        <v>3.12</v>
      </c>
      <c r="G751" s="61">
        <f t="shared" si="83"/>
        <v>0.49920000000000003</v>
      </c>
      <c r="H751" s="61">
        <f>E751*F751*0.16</f>
        <v>221.6448</v>
      </c>
      <c r="I751" s="62">
        <f t="shared" si="94"/>
        <v>1385.28</v>
      </c>
      <c r="J751" s="63">
        <f t="shared" si="95"/>
        <v>1606.9248</v>
      </c>
      <c r="K751" s="46"/>
    </row>
    <row r="752" spans="1:11" s="36" customFormat="1" ht="28.5" x14ac:dyDescent="0.45">
      <c r="A752" s="106">
        <v>962</v>
      </c>
      <c r="B752" s="57">
        <v>44880</v>
      </c>
      <c r="C752" s="64" t="s">
        <v>604</v>
      </c>
      <c r="D752" s="59" t="s">
        <v>0</v>
      </c>
      <c r="E752" s="59">
        <v>0</v>
      </c>
      <c r="F752" s="70">
        <v>0</v>
      </c>
      <c r="G752" s="61">
        <f>0.16*F752</f>
        <v>0</v>
      </c>
      <c r="H752" s="61">
        <f>E752*F752*0.16</f>
        <v>0</v>
      </c>
      <c r="I752" s="62">
        <f>E752*F752</f>
        <v>0</v>
      </c>
      <c r="J752" s="63">
        <f t="shared" si="95"/>
        <v>0</v>
      </c>
      <c r="K752" s="46"/>
    </row>
    <row r="753" spans="1:11" ht="28.5" x14ac:dyDescent="0.45">
      <c r="A753" s="106">
        <v>0</v>
      </c>
      <c r="B753" s="57">
        <v>44141</v>
      </c>
      <c r="C753" s="64" t="s">
        <v>44</v>
      </c>
      <c r="D753" s="59" t="s">
        <v>0</v>
      </c>
      <c r="E753" s="59">
        <v>1016</v>
      </c>
      <c r="F753" s="70">
        <v>2.95</v>
      </c>
      <c r="G753" s="61">
        <f t="shared" si="83"/>
        <v>0.47200000000000003</v>
      </c>
      <c r="H753" s="61">
        <f>E753*F753*0.18</f>
        <v>539.49599999999998</v>
      </c>
      <c r="I753" s="62">
        <f t="shared" si="94"/>
        <v>2997.2000000000003</v>
      </c>
      <c r="J753" s="63">
        <f t="shared" si="95"/>
        <v>3536.6960000000004</v>
      </c>
      <c r="K753" s="46"/>
    </row>
    <row r="754" spans="1:11" s="36" customFormat="1" ht="28.5" x14ac:dyDescent="0.45">
      <c r="A754" s="106">
        <v>500</v>
      </c>
      <c r="B754" s="57">
        <v>45406</v>
      </c>
      <c r="C754" s="64" t="s">
        <v>847</v>
      </c>
      <c r="D754" s="59" t="s">
        <v>0</v>
      </c>
      <c r="E754" s="59">
        <v>500</v>
      </c>
      <c r="F754" s="70">
        <v>6</v>
      </c>
      <c r="G754" s="61">
        <f t="shared" si="83"/>
        <v>0.96</v>
      </c>
      <c r="H754" s="61">
        <f>E754*F754*0.16</f>
        <v>480</v>
      </c>
      <c r="I754" s="62">
        <f t="shared" si="94"/>
        <v>3000</v>
      </c>
      <c r="J754" s="63">
        <f t="shared" si="95"/>
        <v>3480</v>
      </c>
      <c r="K754" s="46"/>
    </row>
    <row r="755" spans="1:11" ht="28.5" x14ac:dyDescent="0.45">
      <c r="A755" s="106">
        <v>260</v>
      </c>
      <c r="B755" s="57">
        <v>44981</v>
      </c>
      <c r="C755" s="64" t="s">
        <v>476</v>
      </c>
      <c r="D755" s="59" t="s">
        <v>0</v>
      </c>
      <c r="E755" s="59">
        <v>0</v>
      </c>
      <c r="F755" s="66">
        <v>0</v>
      </c>
      <c r="G755" s="61">
        <f t="shared" si="83"/>
        <v>0</v>
      </c>
      <c r="H755" s="61">
        <f>E755*F755*0.16</f>
        <v>0</v>
      </c>
      <c r="I755" s="62">
        <f t="shared" si="94"/>
        <v>0</v>
      </c>
      <c r="J755" s="63">
        <f t="shared" si="95"/>
        <v>0</v>
      </c>
      <c r="K755" s="46"/>
    </row>
    <row r="756" spans="1:11" s="36" customFormat="1" ht="28.5" x14ac:dyDescent="0.45">
      <c r="A756" s="106">
        <v>152</v>
      </c>
      <c r="B756" s="57">
        <v>45225</v>
      </c>
      <c r="C756" s="64" t="s">
        <v>476</v>
      </c>
      <c r="D756" s="59" t="s">
        <v>0</v>
      </c>
      <c r="E756" s="59">
        <v>0</v>
      </c>
      <c r="F756" s="66"/>
      <c r="G756" s="61"/>
      <c r="H756" s="61"/>
      <c r="I756" s="62"/>
      <c r="J756" s="63"/>
      <c r="K756" s="46"/>
    </row>
    <row r="757" spans="1:11" s="36" customFormat="1" ht="28.5" x14ac:dyDescent="0.45">
      <c r="A757" s="106">
        <v>110</v>
      </c>
      <c r="B757" s="57">
        <v>45293</v>
      </c>
      <c r="C757" s="64" t="s">
        <v>476</v>
      </c>
      <c r="D757" s="59" t="s">
        <v>0</v>
      </c>
      <c r="E757" s="59">
        <v>41</v>
      </c>
      <c r="F757" s="66"/>
      <c r="G757" s="61"/>
      <c r="H757" s="61"/>
      <c r="I757" s="62"/>
      <c r="J757" s="63"/>
      <c r="K757" s="46"/>
    </row>
    <row r="758" spans="1:11" s="36" customFormat="1" ht="28.5" x14ac:dyDescent="0.45">
      <c r="A758" s="106">
        <v>0</v>
      </c>
      <c r="B758" s="57">
        <v>44383</v>
      </c>
      <c r="C758" s="64" t="s">
        <v>475</v>
      </c>
      <c r="D758" s="101" t="s">
        <v>0</v>
      </c>
      <c r="E758" s="59">
        <v>1044</v>
      </c>
      <c r="F758" s="66">
        <v>0</v>
      </c>
      <c r="G758" s="61">
        <f t="shared" si="83"/>
        <v>0</v>
      </c>
      <c r="H758" s="61">
        <f>E758*F758*0.16</f>
        <v>0</v>
      </c>
      <c r="I758" s="62">
        <f t="shared" si="94"/>
        <v>0</v>
      </c>
      <c r="J758" s="63">
        <f t="shared" ref="J758:J795" si="96">H758+I758</f>
        <v>0</v>
      </c>
      <c r="K758" s="46"/>
    </row>
    <row r="759" spans="1:11" s="103" customFormat="1" ht="28.5" x14ac:dyDescent="0.45">
      <c r="A759" s="106">
        <v>100</v>
      </c>
      <c r="B759" s="100">
        <v>44756</v>
      </c>
      <c r="C759" s="78" t="s">
        <v>231</v>
      </c>
      <c r="D759" s="74" t="s">
        <v>0</v>
      </c>
      <c r="E759" s="101">
        <v>0</v>
      </c>
      <c r="F759" s="76">
        <v>64</v>
      </c>
      <c r="G759" s="75">
        <f>0.18*F759</f>
        <v>11.52</v>
      </c>
      <c r="H759" s="75">
        <f>E759*F759*0.18</f>
        <v>0</v>
      </c>
      <c r="I759" s="76">
        <f t="shared" si="94"/>
        <v>0</v>
      </c>
      <c r="J759" s="123">
        <f t="shared" si="96"/>
        <v>0</v>
      </c>
      <c r="K759" s="102"/>
    </row>
    <row r="760" spans="1:11" s="103" customFormat="1" ht="28.5" x14ac:dyDescent="0.45">
      <c r="A760" s="106">
        <v>0</v>
      </c>
      <c r="B760" s="100">
        <v>45100</v>
      </c>
      <c r="C760" s="78" t="s">
        <v>231</v>
      </c>
      <c r="D760" s="74" t="s">
        <v>0</v>
      </c>
      <c r="E760" s="101">
        <v>0</v>
      </c>
      <c r="F760" s="76">
        <v>137</v>
      </c>
      <c r="G760" s="75">
        <f>0.18*F760</f>
        <v>24.66</v>
      </c>
      <c r="H760" s="75">
        <f>E760*F760*0.18</f>
        <v>0</v>
      </c>
      <c r="I760" s="76">
        <f t="shared" si="94"/>
        <v>0</v>
      </c>
      <c r="J760" s="123">
        <f t="shared" si="96"/>
        <v>0</v>
      </c>
      <c r="K760" s="102"/>
    </row>
    <row r="761" spans="1:11" s="103" customFormat="1" ht="28.5" x14ac:dyDescent="0.45">
      <c r="A761" s="106">
        <v>24</v>
      </c>
      <c r="B761" s="100">
        <v>45211</v>
      </c>
      <c r="C761" s="78" t="s">
        <v>231</v>
      </c>
      <c r="D761" s="74" t="s">
        <v>0</v>
      </c>
      <c r="E761" s="101">
        <v>17</v>
      </c>
      <c r="F761" s="76">
        <v>125</v>
      </c>
      <c r="G761" s="75">
        <f>0.18*F761</f>
        <v>22.5</v>
      </c>
      <c r="H761" s="75">
        <f>E761*F761*0.18</f>
        <v>382.5</v>
      </c>
      <c r="I761" s="76">
        <f t="shared" si="94"/>
        <v>2125</v>
      </c>
      <c r="J761" s="123">
        <f t="shared" si="96"/>
        <v>2507.5</v>
      </c>
      <c r="K761" s="102"/>
    </row>
    <row r="762" spans="1:11" s="103" customFormat="1" ht="28.5" x14ac:dyDescent="0.45">
      <c r="A762" s="106">
        <v>50</v>
      </c>
      <c r="B762" s="100">
        <v>45408</v>
      </c>
      <c r="C762" s="78" t="s">
        <v>836</v>
      </c>
      <c r="D762" s="74" t="s">
        <v>0</v>
      </c>
      <c r="E762" s="101">
        <v>50</v>
      </c>
      <c r="F762" s="76">
        <v>170</v>
      </c>
      <c r="G762" s="75">
        <f>0.18*F762</f>
        <v>30.599999999999998</v>
      </c>
      <c r="H762" s="75">
        <f>E762*F762*0.18</f>
        <v>1530</v>
      </c>
      <c r="I762" s="76">
        <f t="shared" si="94"/>
        <v>8500</v>
      </c>
      <c r="J762" s="123">
        <f t="shared" si="96"/>
        <v>10030</v>
      </c>
      <c r="K762" s="102"/>
    </row>
    <row r="763" spans="1:11" ht="28.5" x14ac:dyDescent="0.45">
      <c r="A763" s="112">
        <v>42</v>
      </c>
      <c r="B763" s="57" t="s">
        <v>394</v>
      </c>
      <c r="C763" s="58" t="s">
        <v>231</v>
      </c>
      <c r="D763" s="59" t="s">
        <v>0</v>
      </c>
      <c r="E763" s="59">
        <v>0</v>
      </c>
      <c r="F763" s="61">
        <v>125</v>
      </c>
      <c r="G763" s="61">
        <f t="shared" ref="G763:G814" si="97">0.16*F763</f>
        <v>20</v>
      </c>
      <c r="H763" s="75">
        <f t="shared" ref="H763:H776" si="98">E763*F763*0.18</f>
        <v>0</v>
      </c>
      <c r="I763" s="62">
        <f t="shared" si="94"/>
        <v>0</v>
      </c>
      <c r="J763" s="123">
        <f t="shared" si="96"/>
        <v>0</v>
      </c>
    </row>
    <row r="764" spans="1:11" s="36" customFormat="1" ht="28.5" x14ac:dyDescent="0.45">
      <c r="A764" s="112">
        <v>3</v>
      </c>
      <c r="B764" s="57">
        <v>45153</v>
      </c>
      <c r="C764" s="58" t="s">
        <v>706</v>
      </c>
      <c r="D764" s="59" t="s">
        <v>0</v>
      </c>
      <c r="E764" s="59">
        <v>0</v>
      </c>
      <c r="F764" s="61">
        <v>4508</v>
      </c>
      <c r="G764" s="61">
        <f t="shared" si="97"/>
        <v>721.28</v>
      </c>
      <c r="H764" s="75">
        <f t="shared" si="98"/>
        <v>0</v>
      </c>
      <c r="I764" s="62">
        <f t="shared" si="94"/>
        <v>0</v>
      </c>
      <c r="J764" s="123">
        <f t="shared" si="96"/>
        <v>0</v>
      </c>
    </row>
    <row r="765" spans="1:11" s="36" customFormat="1" ht="28.5" x14ac:dyDescent="0.45">
      <c r="A765" s="112">
        <v>3</v>
      </c>
      <c r="B765" s="57">
        <v>45447</v>
      </c>
      <c r="C765" s="58" t="s">
        <v>946</v>
      </c>
      <c r="D765" s="59" t="s">
        <v>0</v>
      </c>
      <c r="E765" s="59">
        <v>0</v>
      </c>
      <c r="F765" s="61">
        <v>13520</v>
      </c>
      <c r="G765" s="61">
        <f t="shared" si="97"/>
        <v>2163.1999999999998</v>
      </c>
      <c r="H765" s="75">
        <f>E765*F765*0.18</f>
        <v>0</v>
      </c>
      <c r="I765" s="62">
        <f t="shared" si="94"/>
        <v>0</v>
      </c>
      <c r="J765" s="123">
        <f t="shared" si="96"/>
        <v>0</v>
      </c>
    </row>
    <row r="766" spans="1:11" s="36" customFormat="1" ht="28.5" x14ac:dyDescent="0.45">
      <c r="A766" s="112">
        <v>5</v>
      </c>
      <c r="B766" s="57">
        <v>45447</v>
      </c>
      <c r="C766" s="58" t="s">
        <v>947</v>
      </c>
      <c r="D766" s="59" t="s">
        <v>0</v>
      </c>
      <c r="E766" s="59">
        <v>0</v>
      </c>
      <c r="F766" s="61">
        <v>6480</v>
      </c>
      <c r="G766" s="61">
        <f t="shared" si="97"/>
        <v>1036.8</v>
      </c>
      <c r="H766" s="75">
        <f>E766*F766*0.18</f>
        <v>0</v>
      </c>
      <c r="I766" s="62">
        <f t="shared" si="94"/>
        <v>0</v>
      </c>
      <c r="J766" s="123">
        <f t="shared" si="96"/>
        <v>0</v>
      </c>
    </row>
    <row r="767" spans="1:11" s="36" customFormat="1" ht="28.5" x14ac:dyDescent="0.45">
      <c r="A767" s="112">
        <v>77</v>
      </c>
      <c r="B767" s="57">
        <v>45176</v>
      </c>
      <c r="C767" s="58" t="s">
        <v>708</v>
      </c>
      <c r="D767" s="59" t="s">
        <v>0</v>
      </c>
      <c r="E767" s="59">
        <v>0</v>
      </c>
      <c r="F767" s="61">
        <v>2285</v>
      </c>
      <c r="G767" s="61">
        <f t="shared" si="97"/>
        <v>365.6</v>
      </c>
      <c r="H767" s="75">
        <f t="shared" si="98"/>
        <v>0</v>
      </c>
      <c r="I767" s="62">
        <f t="shared" si="94"/>
        <v>0</v>
      </c>
      <c r="J767" s="123">
        <f t="shared" si="96"/>
        <v>0</v>
      </c>
    </row>
    <row r="768" spans="1:11" s="36" customFormat="1" ht="28.5" x14ac:dyDescent="0.45">
      <c r="A768" s="112">
        <v>1</v>
      </c>
      <c r="B768" s="57">
        <v>45184</v>
      </c>
      <c r="C768" s="58" t="s">
        <v>709</v>
      </c>
      <c r="D768" s="59" t="s">
        <v>0</v>
      </c>
      <c r="E768" s="59">
        <v>0</v>
      </c>
      <c r="F768" s="61">
        <v>62340</v>
      </c>
      <c r="G768" s="61">
        <f t="shared" si="97"/>
        <v>9974.4</v>
      </c>
      <c r="H768" s="75">
        <f t="shared" si="98"/>
        <v>0</v>
      </c>
      <c r="I768" s="62">
        <f t="shared" si="94"/>
        <v>0</v>
      </c>
      <c r="J768" s="123">
        <f t="shared" si="96"/>
        <v>0</v>
      </c>
    </row>
    <row r="769" spans="1:11" s="36" customFormat="1" ht="28.5" x14ac:dyDescent="0.45">
      <c r="A769" s="112">
        <v>1</v>
      </c>
      <c r="B769" s="57">
        <v>45127</v>
      </c>
      <c r="C769" s="58" t="s">
        <v>701</v>
      </c>
      <c r="D769" s="59" t="s">
        <v>0</v>
      </c>
      <c r="E769" s="59">
        <v>0</v>
      </c>
      <c r="F769" s="61">
        <v>93726.8</v>
      </c>
      <c r="G769" s="61">
        <f t="shared" ref="G769:G776" si="99">0.18*F769</f>
        <v>16870.824000000001</v>
      </c>
      <c r="H769" s="75">
        <f t="shared" si="98"/>
        <v>0</v>
      </c>
      <c r="I769" s="62">
        <f t="shared" si="94"/>
        <v>0</v>
      </c>
      <c r="J769" s="123">
        <f t="shared" si="96"/>
        <v>0</v>
      </c>
    </row>
    <row r="770" spans="1:11" s="36" customFormat="1" ht="28.5" x14ac:dyDescent="0.45">
      <c r="A770" s="112">
        <v>1</v>
      </c>
      <c r="B770" s="57">
        <v>45201</v>
      </c>
      <c r="C770" s="58" t="s">
        <v>736</v>
      </c>
      <c r="D770" s="59" t="s">
        <v>0</v>
      </c>
      <c r="E770" s="59">
        <v>0</v>
      </c>
      <c r="F770" s="61">
        <v>48.87</v>
      </c>
      <c r="G770" s="61">
        <f t="shared" si="99"/>
        <v>8.7965999999999998</v>
      </c>
      <c r="H770" s="75">
        <f t="shared" si="98"/>
        <v>0</v>
      </c>
      <c r="I770" s="62">
        <f t="shared" si="94"/>
        <v>0</v>
      </c>
      <c r="J770" s="123">
        <f t="shared" si="96"/>
        <v>0</v>
      </c>
    </row>
    <row r="771" spans="1:11" s="36" customFormat="1" ht="28.5" x14ac:dyDescent="0.45">
      <c r="A771" s="112">
        <v>10</v>
      </c>
      <c r="B771" s="57">
        <v>45440</v>
      </c>
      <c r="C771" s="58" t="s">
        <v>929</v>
      </c>
      <c r="D771" s="59" t="s">
        <v>0</v>
      </c>
      <c r="E771" s="59">
        <v>9</v>
      </c>
      <c r="F771" s="61">
        <v>282.48</v>
      </c>
      <c r="G771" s="61">
        <f t="shared" si="99"/>
        <v>50.846400000000003</v>
      </c>
      <c r="H771" s="75">
        <f t="shared" si="98"/>
        <v>457.61760000000004</v>
      </c>
      <c r="I771" s="62">
        <f t="shared" si="94"/>
        <v>2542.3200000000002</v>
      </c>
      <c r="J771" s="123">
        <f t="shared" si="96"/>
        <v>2999.9376000000002</v>
      </c>
    </row>
    <row r="772" spans="1:11" s="36" customFormat="1" ht="28.5" x14ac:dyDescent="0.45">
      <c r="A772" s="112">
        <v>10</v>
      </c>
      <c r="B772" s="57">
        <v>45453</v>
      </c>
      <c r="C772" s="58" t="s">
        <v>966</v>
      </c>
      <c r="D772" s="59" t="s">
        <v>0</v>
      </c>
      <c r="E772" s="59">
        <v>6</v>
      </c>
      <c r="F772" s="61">
        <v>125</v>
      </c>
      <c r="G772" s="61">
        <f t="shared" si="99"/>
        <v>22.5</v>
      </c>
      <c r="H772" s="75">
        <f>E772*F772*0.18</f>
        <v>135</v>
      </c>
      <c r="I772" s="62">
        <f t="shared" si="94"/>
        <v>750</v>
      </c>
      <c r="J772" s="123">
        <f t="shared" si="96"/>
        <v>885</v>
      </c>
    </row>
    <row r="773" spans="1:11" s="36" customFormat="1" ht="28.5" x14ac:dyDescent="0.45">
      <c r="A773" s="112">
        <v>1</v>
      </c>
      <c r="B773" s="57">
        <v>45257</v>
      </c>
      <c r="C773" s="58" t="s">
        <v>788</v>
      </c>
      <c r="D773" s="59" t="s">
        <v>0</v>
      </c>
      <c r="E773" s="59">
        <v>0</v>
      </c>
      <c r="F773" s="61">
        <v>176120.89</v>
      </c>
      <c r="G773" s="61">
        <f t="shared" si="99"/>
        <v>31701.760200000001</v>
      </c>
      <c r="H773" s="75">
        <f t="shared" si="98"/>
        <v>0</v>
      </c>
      <c r="I773" s="62">
        <f t="shared" si="94"/>
        <v>0</v>
      </c>
      <c r="J773" s="123">
        <f t="shared" si="96"/>
        <v>0</v>
      </c>
    </row>
    <row r="774" spans="1:11" s="36" customFormat="1" ht="28.5" x14ac:dyDescent="0.45">
      <c r="A774" s="112">
        <v>30</v>
      </c>
      <c r="B774" s="57">
        <v>45273</v>
      </c>
      <c r="C774" s="58" t="s">
        <v>800</v>
      </c>
      <c r="D774" s="59" t="s">
        <v>0</v>
      </c>
      <c r="E774" s="59">
        <v>0</v>
      </c>
      <c r="F774" s="61">
        <v>215</v>
      </c>
      <c r="G774" s="61">
        <f t="shared" si="99"/>
        <v>38.699999999999996</v>
      </c>
      <c r="H774" s="75">
        <f>E774*F774*0.18</f>
        <v>0</v>
      </c>
      <c r="I774" s="62">
        <f>E774*F774</f>
        <v>0</v>
      </c>
      <c r="J774" s="123">
        <f t="shared" si="96"/>
        <v>0</v>
      </c>
      <c r="K774" s="36" t="s">
        <v>511</v>
      </c>
    </row>
    <row r="775" spans="1:11" s="36" customFormat="1" ht="28.5" x14ac:dyDescent="0.45">
      <c r="A775" s="112">
        <v>3</v>
      </c>
      <c r="B775" s="57">
        <v>45257</v>
      </c>
      <c r="C775" s="58" t="s">
        <v>782</v>
      </c>
      <c r="D775" s="59" t="s">
        <v>0</v>
      </c>
      <c r="E775" s="59">
        <v>0</v>
      </c>
      <c r="F775" s="61">
        <v>7627.12</v>
      </c>
      <c r="G775" s="61">
        <f t="shared" si="99"/>
        <v>1372.8815999999999</v>
      </c>
      <c r="H775" s="75">
        <f t="shared" si="98"/>
        <v>0</v>
      </c>
      <c r="I775" s="62">
        <f t="shared" si="94"/>
        <v>0</v>
      </c>
      <c r="J775" s="123">
        <f t="shared" si="96"/>
        <v>0</v>
      </c>
    </row>
    <row r="776" spans="1:11" s="36" customFormat="1" ht="28.5" x14ac:dyDescent="0.45">
      <c r="A776" s="112">
        <v>1</v>
      </c>
      <c r="B776" s="57">
        <v>45257</v>
      </c>
      <c r="C776" s="58" t="s">
        <v>783</v>
      </c>
      <c r="D776" s="59" t="s">
        <v>0</v>
      </c>
      <c r="E776" s="59">
        <v>0</v>
      </c>
      <c r="F776" s="61">
        <v>2118.64</v>
      </c>
      <c r="G776" s="61">
        <f t="shared" si="99"/>
        <v>381.35519999999997</v>
      </c>
      <c r="H776" s="75">
        <f t="shared" si="98"/>
        <v>0</v>
      </c>
      <c r="I776" s="62">
        <f t="shared" si="94"/>
        <v>0</v>
      </c>
      <c r="J776" s="123">
        <f t="shared" si="96"/>
        <v>0</v>
      </c>
    </row>
    <row r="777" spans="1:11" ht="28.5" x14ac:dyDescent="0.45">
      <c r="A777" s="112">
        <v>1</v>
      </c>
      <c r="B777" s="57">
        <v>44109</v>
      </c>
      <c r="C777" s="58" t="s">
        <v>364</v>
      </c>
      <c r="D777" s="59" t="s">
        <v>0</v>
      </c>
      <c r="E777" s="59">
        <v>0</v>
      </c>
      <c r="F777" s="61">
        <v>26.3</v>
      </c>
      <c r="G777" s="61">
        <f>0.16*F777</f>
        <v>4.2080000000000002</v>
      </c>
      <c r="H777" s="61">
        <f t="shared" ref="H777:H814" si="100">E777*F777*0.16</f>
        <v>0</v>
      </c>
      <c r="I777" s="62">
        <f>E777*F777</f>
        <v>0</v>
      </c>
      <c r="J777" s="63">
        <f t="shared" si="96"/>
        <v>0</v>
      </c>
      <c r="K777" s="46"/>
    </row>
    <row r="778" spans="1:11" s="36" customFormat="1" ht="28.5" x14ac:dyDescent="0.45">
      <c r="A778" s="106">
        <v>0</v>
      </c>
      <c r="B778" s="57">
        <v>44810</v>
      </c>
      <c r="C778" s="58" t="s">
        <v>577</v>
      </c>
      <c r="D778" s="59" t="s">
        <v>0</v>
      </c>
      <c r="E778" s="59">
        <v>0</v>
      </c>
      <c r="F778" s="61">
        <v>5820</v>
      </c>
      <c r="G778" s="61">
        <f>0.16*F139</f>
        <v>2.8319999999999999</v>
      </c>
      <c r="H778" s="61">
        <f>E778*F778*0.18</f>
        <v>0</v>
      </c>
      <c r="I778" s="62">
        <f>E778*F778</f>
        <v>0</v>
      </c>
      <c r="J778" s="63">
        <f t="shared" si="96"/>
        <v>0</v>
      </c>
      <c r="K778" s="46"/>
    </row>
    <row r="779" spans="1:11" ht="28.5" x14ac:dyDescent="0.45">
      <c r="A779" s="106">
        <v>0</v>
      </c>
      <c r="B779" s="57">
        <v>43439</v>
      </c>
      <c r="C779" s="64" t="s">
        <v>45</v>
      </c>
      <c r="D779" s="59" t="s">
        <v>0</v>
      </c>
      <c r="E779" s="59">
        <v>0</v>
      </c>
      <c r="F779" s="66">
        <v>35.4</v>
      </c>
      <c r="G779" s="61">
        <f t="shared" si="97"/>
        <v>5.6639999999999997</v>
      </c>
      <c r="H779" s="61">
        <f t="shared" si="100"/>
        <v>0</v>
      </c>
      <c r="I779" s="62">
        <f t="shared" si="94"/>
        <v>0</v>
      </c>
      <c r="J779" s="63">
        <f t="shared" si="96"/>
        <v>0</v>
      </c>
      <c r="K779" s="46"/>
    </row>
    <row r="780" spans="1:11" s="36" customFormat="1" ht="28.5" x14ac:dyDescent="0.45">
      <c r="A780" s="106">
        <v>10</v>
      </c>
      <c r="B780" s="57">
        <v>44880</v>
      </c>
      <c r="C780" s="64" t="s">
        <v>992</v>
      </c>
      <c r="D780" s="59" t="s">
        <v>0</v>
      </c>
      <c r="E780" s="59">
        <v>0</v>
      </c>
      <c r="F780" s="66">
        <v>0</v>
      </c>
      <c r="G780" s="61">
        <f>0.16*F780</f>
        <v>0</v>
      </c>
      <c r="H780" s="61">
        <f>E780*F780*0.16</f>
        <v>0</v>
      </c>
      <c r="I780" s="62">
        <f>E780*F780</f>
        <v>0</v>
      </c>
      <c r="J780" s="63">
        <f t="shared" si="96"/>
        <v>0</v>
      </c>
      <c r="K780" s="46"/>
    </row>
    <row r="781" spans="1:11" s="36" customFormat="1" ht="28.5" x14ac:dyDescent="0.45">
      <c r="A781" s="106"/>
      <c r="B781" s="57">
        <v>45406</v>
      </c>
      <c r="C781" s="64" t="s">
        <v>45</v>
      </c>
      <c r="D781" s="59" t="s">
        <v>0</v>
      </c>
      <c r="E781" s="59">
        <v>7</v>
      </c>
      <c r="F781" s="66">
        <v>59</v>
      </c>
      <c r="G781" s="61">
        <f>0.16*F781</f>
        <v>9.44</v>
      </c>
      <c r="H781" s="61">
        <f>E781*F781*0.18</f>
        <v>74.34</v>
      </c>
      <c r="I781" s="62">
        <f>E781*F781</f>
        <v>413</v>
      </c>
      <c r="J781" s="63">
        <f t="shared" si="96"/>
        <v>487.34000000000003</v>
      </c>
      <c r="K781" s="46"/>
    </row>
    <row r="782" spans="1:11" ht="28.5" x14ac:dyDescent="0.45">
      <c r="A782" s="106">
        <v>0</v>
      </c>
      <c r="B782" s="57">
        <v>44400</v>
      </c>
      <c r="C782" s="64" t="s">
        <v>383</v>
      </c>
      <c r="D782" s="59" t="s">
        <v>0</v>
      </c>
      <c r="E782" s="59">
        <v>0</v>
      </c>
      <c r="F782" s="66">
        <v>0</v>
      </c>
      <c r="G782" s="61">
        <f t="shared" si="97"/>
        <v>0</v>
      </c>
      <c r="H782" s="61">
        <f t="shared" si="100"/>
        <v>0</v>
      </c>
      <c r="I782" s="62">
        <f t="shared" si="94"/>
        <v>0</v>
      </c>
      <c r="J782" s="63">
        <f t="shared" si="96"/>
        <v>0</v>
      </c>
      <c r="K782" s="46"/>
    </row>
    <row r="783" spans="1:11" ht="28.5" x14ac:dyDescent="0.45">
      <c r="A783" s="106">
        <v>12</v>
      </c>
      <c r="B783" s="57">
        <v>44421</v>
      </c>
      <c r="C783" s="64" t="s">
        <v>385</v>
      </c>
      <c r="D783" s="59" t="s">
        <v>0</v>
      </c>
      <c r="E783" s="59">
        <v>0</v>
      </c>
      <c r="F783" s="66">
        <v>0</v>
      </c>
      <c r="G783" s="61">
        <f t="shared" si="97"/>
        <v>0</v>
      </c>
      <c r="H783" s="61">
        <f t="shared" si="100"/>
        <v>0</v>
      </c>
      <c r="I783" s="62">
        <f t="shared" si="94"/>
        <v>0</v>
      </c>
      <c r="J783" s="63">
        <f t="shared" si="96"/>
        <v>0</v>
      </c>
      <c r="K783" s="46"/>
    </row>
    <row r="784" spans="1:11" ht="28.5" x14ac:dyDescent="0.45">
      <c r="A784" s="106">
        <v>0</v>
      </c>
      <c r="B784" s="57">
        <v>41093</v>
      </c>
      <c r="C784" s="64" t="s">
        <v>342</v>
      </c>
      <c r="D784" s="59" t="s">
        <v>0</v>
      </c>
      <c r="E784" s="59">
        <v>0</v>
      </c>
      <c r="F784" s="61">
        <v>285</v>
      </c>
      <c r="G784" s="61">
        <f t="shared" si="97"/>
        <v>45.6</v>
      </c>
      <c r="H784" s="61">
        <f t="shared" si="100"/>
        <v>0</v>
      </c>
      <c r="I784" s="62">
        <f t="shared" si="94"/>
        <v>0</v>
      </c>
      <c r="J784" s="63">
        <f t="shared" si="96"/>
        <v>0</v>
      </c>
      <c r="K784" s="46"/>
    </row>
    <row r="785" spans="1:11" ht="28.5" x14ac:dyDescent="0.45">
      <c r="A785" s="106">
        <v>0</v>
      </c>
      <c r="B785" s="57">
        <v>41093</v>
      </c>
      <c r="C785" s="64" t="s">
        <v>343</v>
      </c>
      <c r="D785" s="59" t="s">
        <v>0</v>
      </c>
      <c r="E785" s="59">
        <v>0</v>
      </c>
      <c r="F785" s="61">
        <v>285</v>
      </c>
      <c r="G785" s="61">
        <f t="shared" si="97"/>
        <v>45.6</v>
      </c>
      <c r="H785" s="61">
        <f t="shared" si="100"/>
        <v>0</v>
      </c>
      <c r="I785" s="62">
        <f t="shared" si="94"/>
        <v>0</v>
      </c>
      <c r="J785" s="63">
        <f t="shared" si="96"/>
        <v>0</v>
      </c>
      <c r="K785" s="46"/>
    </row>
    <row r="786" spans="1:11" ht="28.5" x14ac:dyDescent="0.45">
      <c r="A786" s="106">
        <v>0</v>
      </c>
      <c r="B786" s="57">
        <v>42730</v>
      </c>
      <c r="C786" s="64" t="s">
        <v>201</v>
      </c>
      <c r="D786" s="59" t="s">
        <v>0</v>
      </c>
      <c r="E786" s="59">
        <v>0</v>
      </c>
      <c r="F786" s="66">
        <v>822</v>
      </c>
      <c r="G786" s="61">
        <f t="shared" si="97"/>
        <v>131.52000000000001</v>
      </c>
      <c r="H786" s="61">
        <f t="shared" si="100"/>
        <v>0</v>
      </c>
      <c r="I786" s="62">
        <f t="shared" si="94"/>
        <v>0</v>
      </c>
      <c r="J786" s="63">
        <f t="shared" si="96"/>
        <v>0</v>
      </c>
      <c r="K786" s="46"/>
    </row>
    <row r="787" spans="1:11" ht="28.5" x14ac:dyDescent="0.45">
      <c r="A787" s="106">
        <v>0</v>
      </c>
      <c r="B787" s="57">
        <v>42730</v>
      </c>
      <c r="C787" s="64" t="s">
        <v>202</v>
      </c>
      <c r="D787" s="59" t="s">
        <v>0</v>
      </c>
      <c r="E787" s="59">
        <v>0</v>
      </c>
      <c r="F787" s="66">
        <v>822</v>
      </c>
      <c r="G787" s="61">
        <f t="shared" si="97"/>
        <v>131.52000000000001</v>
      </c>
      <c r="H787" s="61">
        <f t="shared" si="100"/>
        <v>0</v>
      </c>
      <c r="I787" s="62">
        <f t="shared" si="94"/>
        <v>0</v>
      </c>
      <c r="J787" s="63">
        <f t="shared" si="96"/>
        <v>0</v>
      </c>
      <c r="K787" s="46"/>
    </row>
    <row r="788" spans="1:11" ht="28.5" x14ac:dyDescent="0.45">
      <c r="A788" s="106">
        <v>0</v>
      </c>
      <c r="B788" s="57">
        <v>42277</v>
      </c>
      <c r="C788" s="64" t="s">
        <v>220</v>
      </c>
      <c r="D788" s="59" t="s">
        <v>0</v>
      </c>
      <c r="E788" s="59">
        <v>0</v>
      </c>
      <c r="F788" s="66">
        <v>822</v>
      </c>
      <c r="G788" s="61">
        <f t="shared" si="97"/>
        <v>131.52000000000001</v>
      </c>
      <c r="H788" s="61">
        <f t="shared" si="100"/>
        <v>0</v>
      </c>
      <c r="I788" s="62">
        <f t="shared" si="94"/>
        <v>0</v>
      </c>
      <c r="J788" s="63">
        <f t="shared" si="96"/>
        <v>0</v>
      </c>
      <c r="K788" s="46"/>
    </row>
    <row r="789" spans="1:11" ht="28.5" x14ac:dyDescent="0.45">
      <c r="A789" s="106">
        <v>0</v>
      </c>
      <c r="B789" s="57">
        <v>42730</v>
      </c>
      <c r="C789" s="64" t="s">
        <v>221</v>
      </c>
      <c r="D789" s="59" t="s">
        <v>0</v>
      </c>
      <c r="E789" s="59">
        <v>0</v>
      </c>
      <c r="F789" s="66">
        <v>822</v>
      </c>
      <c r="G789" s="61">
        <f t="shared" si="97"/>
        <v>131.52000000000001</v>
      </c>
      <c r="H789" s="61">
        <f t="shared" si="100"/>
        <v>0</v>
      </c>
      <c r="I789" s="62">
        <f t="shared" si="94"/>
        <v>0</v>
      </c>
      <c r="J789" s="63">
        <f t="shared" si="96"/>
        <v>0</v>
      </c>
      <c r="K789" s="46"/>
    </row>
    <row r="790" spans="1:11" ht="28.5" x14ac:dyDescent="0.45">
      <c r="A790" s="106">
        <v>0</v>
      </c>
      <c r="B790" s="57">
        <v>41988</v>
      </c>
      <c r="C790" s="64" t="s">
        <v>344</v>
      </c>
      <c r="D790" s="59" t="s">
        <v>0</v>
      </c>
      <c r="E790" s="59">
        <v>0</v>
      </c>
      <c r="F790" s="61">
        <v>1300</v>
      </c>
      <c r="G790" s="61">
        <f t="shared" si="97"/>
        <v>208</v>
      </c>
      <c r="H790" s="61">
        <f t="shared" si="100"/>
        <v>0</v>
      </c>
      <c r="I790" s="62">
        <f t="shared" si="94"/>
        <v>0</v>
      </c>
      <c r="J790" s="63">
        <f t="shared" si="96"/>
        <v>0</v>
      </c>
      <c r="K790" s="46"/>
    </row>
    <row r="791" spans="1:11" ht="28.5" x14ac:dyDescent="0.45">
      <c r="A791" s="106">
        <v>0</v>
      </c>
      <c r="B791" s="57">
        <v>41991</v>
      </c>
      <c r="C791" s="64" t="s">
        <v>372</v>
      </c>
      <c r="D791" s="59" t="s">
        <v>0</v>
      </c>
      <c r="E791" s="59">
        <v>0</v>
      </c>
      <c r="F791" s="61">
        <v>1148</v>
      </c>
      <c r="G791" s="61">
        <f t="shared" si="97"/>
        <v>183.68</v>
      </c>
      <c r="H791" s="61">
        <f t="shared" si="100"/>
        <v>0</v>
      </c>
      <c r="I791" s="62">
        <f t="shared" si="94"/>
        <v>0</v>
      </c>
      <c r="J791" s="63">
        <f t="shared" si="96"/>
        <v>0</v>
      </c>
      <c r="K791" s="46"/>
    </row>
    <row r="792" spans="1:11" ht="28.5" x14ac:dyDescent="0.45">
      <c r="A792" s="106">
        <v>0</v>
      </c>
      <c r="B792" s="57">
        <v>41597</v>
      </c>
      <c r="C792" s="64" t="s">
        <v>232</v>
      </c>
      <c r="D792" s="59" t="s">
        <v>0</v>
      </c>
      <c r="E792" s="59">
        <v>0</v>
      </c>
      <c r="F792" s="61">
        <v>1148</v>
      </c>
      <c r="G792" s="61">
        <f t="shared" si="97"/>
        <v>183.68</v>
      </c>
      <c r="H792" s="61">
        <f t="shared" si="100"/>
        <v>0</v>
      </c>
      <c r="I792" s="62">
        <f t="shared" si="94"/>
        <v>0</v>
      </c>
      <c r="J792" s="63">
        <f t="shared" si="96"/>
        <v>0</v>
      </c>
      <c r="K792" s="46"/>
    </row>
    <row r="793" spans="1:11" ht="28.5" x14ac:dyDescent="0.45">
      <c r="A793" s="106">
        <v>0</v>
      </c>
      <c r="B793" s="57">
        <v>41991</v>
      </c>
      <c r="C793" s="64" t="s">
        <v>233</v>
      </c>
      <c r="D793" s="59" t="s">
        <v>0</v>
      </c>
      <c r="E793" s="59">
        <v>0</v>
      </c>
      <c r="F793" s="61">
        <v>1148</v>
      </c>
      <c r="G793" s="61">
        <f t="shared" si="97"/>
        <v>183.68</v>
      </c>
      <c r="H793" s="61">
        <f t="shared" si="100"/>
        <v>0</v>
      </c>
      <c r="I793" s="62">
        <f t="shared" si="94"/>
        <v>0</v>
      </c>
      <c r="J793" s="63">
        <f t="shared" si="96"/>
        <v>0</v>
      </c>
      <c r="K793" s="46"/>
    </row>
    <row r="794" spans="1:11" ht="28.5" x14ac:dyDescent="0.45">
      <c r="A794" s="106">
        <v>0</v>
      </c>
      <c r="B794" s="57">
        <v>42843</v>
      </c>
      <c r="C794" s="64" t="s">
        <v>49</v>
      </c>
      <c r="D794" s="59" t="s">
        <v>0</v>
      </c>
      <c r="E794" s="59">
        <v>0</v>
      </c>
      <c r="F794" s="66">
        <v>771.49</v>
      </c>
      <c r="G794" s="61">
        <f t="shared" si="97"/>
        <v>123.4384</v>
      </c>
      <c r="H794" s="61">
        <f t="shared" si="100"/>
        <v>0</v>
      </c>
      <c r="I794" s="62">
        <f t="shared" si="94"/>
        <v>0</v>
      </c>
      <c r="J794" s="63">
        <f t="shared" si="96"/>
        <v>0</v>
      </c>
      <c r="K794" s="46"/>
    </row>
    <row r="795" spans="1:11" ht="28.5" x14ac:dyDescent="0.45">
      <c r="A795" s="106">
        <v>0</v>
      </c>
      <c r="B795" s="57">
        <v>42359</v>
      </c>
      <c r="C795" s="64" t="s">
        <v>48</v>
      </c>
      <c r="D795" s="59" t="s">
        <v>0</v>
      </c>
      <c r="E795" s="59">
        <v>0</v>
      </c>
      <c r="F795" s="66">
        <v>948</v>
      </c>
      <c r="G795" s="61">
        <f t="shared" si="97"/>
        <v>151.68</v>
      </c>
      <c r="H795" s="61">
        <f t="shared" si="100"/>
        <v>0</v>
      </c>
      <c r="I795" s="62">
        <f t="shared" si="94"/>
        <v>0</v>
      </c>
      <c r="J795" s="63">
        <f t="shared" si="96"/>
        <v>0</v>
      </c>
      <c r="K795" s="46"/>
    </row>
    <row r="796" spans="1:11" s="35" customFormat="1" ht="28.5" x14ac:dyDescent="0.45">
      <c r="A796" s="106">
        <v>0</v>
      </c>
      <c r="B796" s="57">
        <v>44522</v>
      </c>
      <c r="C796" s="78" t="s">
        <v>401</v>
      </c>
      <c r="D796" s="59" t="s">
        <v>0</v>
      </c>
      <c r="E796" s="59">
        <v>0</v>
      </c>
      <c r="F796" s="66">
        <v>0</v>
      </c>
      <c r="G796" s="61">
        <f t="shared" si="97"/>
        <v>0</v>
      </c>
      <c r="H796" s="61">
        <f t="shared" si="100"/>
        <v>0</v>
      </c>
      <c r="I796" s="62">
        <f t="shared" si="94"/>
        <v>0</v>
      </c>
      <c r="J796" s="63">
        <f t="shared" ref="J796:J814" si="101">H796+I796</f>
        <v>0</v>
      </c>
      <c r="K796" s="46"/>
    </row>
    <row r="797" spans="1:11" s="35" customFormat="1" ht="28.5" x14ac:dyDescent="0.45">
      <c r="A797" s="106">
        <v>0</v>
      </c>
      <c r="B797" s="57">
        <v>44522</v>
      </c>
      <c r="C797" s="78" t="s">
        <v>403</v>
      </c>
      <c r="D797" s="59" t="s">
        <v>0</v>
      </c>
      <c r="E797" s="59">
        <v>0</v>
      </c>
      <c r="F797" s="66">
        <v>0</v>
      </c>
      <c r="G797" s="61">
        <f t="shared" si="97"/>
        <v>0</v>
      </c>
      <c r="H797" s="61">
        <f t="shared" si="100"/>
        <v>0</v>
      </c>
      <c r="I797" s="62">
        <f t="shared" si="94"/>
        <v>0</v>
      </c>
      <c r="J797" s="63">
        <f t="shared" si="101"/>
        <v>0</v>
      </c>
      <c r="K797" s="46"/>
    </row>
    <row r="798" spans="1:11" ht="28.5" x14ac:dyDescent="0.45">
      <c r="A798" s="106">
        <v>0</v>
      </c>
      <c r="B798" s="57">
        <v>41991</v>
      </c>
      <c r="C798" s="78" t="s">
        <v>196</v>
      </c>
      <c r="D798" s="59" t="s">
        <v>0</v>
      </c>
      <c r="E798" s="59">
        <v>0</v>
      </c>
      <c r="F798" s="61">
        <v>3700</v>
      </c>
      <c r="G798" s="61">
        <f t="shared" si="97"/>
        <v>592</v>
      </c>
      <c r="H798" s="61">
        <f t="shared" si="100"/>
        <v>0</v>
      </c>
      <c r="I798" s="62">
        <f t="shared" si="94"/>
        <v>0</v>
      </c>
      <c r="J798" s="63">
        <f t="shared" si="101"/>
        <v>0</v>
      </c>
      <c r="K798" s="46"/>
    </row>
    <row r="799" spans="1:11" ht="28.5" x14ac:dyDescent="0.45">
      <c r="A799" s="106">
        <v>0</v>
      </c>
      <c r="B799" s="57">
        <v>41822</v>
      </c>
      <c r="C799" s="78" t="s">
        <v>197</v>
      </c>
      <c r="D799" s="59" t="s">
        <v>0</v>
      </c>
      <c r="E799" s="59">
        <v>0</v>
      </c>
      <c r="F799" s="61">
        <v>5225</v>
      </c>
      <c r="G799" s="61">
        <f t="shared" si="97"/>
        <v>836</v>
      </c>
      <c r="H799" s="61">
        <f t="shared" si="100"/>
        <v>0</v>
      </c>
      <c r="I799" s="62">
        <f t="shared" si="94"/>
        <v>0</v>
      </c>
      <c r="J799" s="63">
        <f t="shared" si="101"/>
        <v>0</v>
      </c>
      <c r="K799" s="46"/>
    </row>
    <row r="800" spans="1:11" s="36" customFormat="1" ht="28.5" x14ac:dyDescent="0.45">
      <c r="A800" s="106">
        <v>0</v>
      </c>
      <c r="B800" s="57">
        <v>45089</v>
      </c>
      <c r="C800" s="78" t="s">
        <v>685</v>
      </c>
      <c r="D800" s="59" t="s">
        <v>0</v>
      </c>
      <c r="E800" s="59">
        <v>0</v>
      </c>
      <c r="F800" s="61">
        <v>6100</v>
      </c>
      <c r="G800" s="61">
        <f>0.16*F800</f>
        <v>976</v>
      </c>
      <c r="H800" s="61">
        <f>E800*F800*0.18</f>
        <v>0</v>
      </c>
      <c r="I800" s="62">
        <f t="shared" si="94"/>
        <v>0</v>
      </c>
      <c r="J800" s="63">
        <f t="shared" si="101"/>
        <v>0</v>
      </c>
      <c r="K800" s="46"/>
    </row>
    <row r="801" spans="1:11" ht="28.5" x14ac:dyDescent="0.45">
      <c r="A801" s="106">
        <v>0</v>
      </c>
      <c r="B801" s="57">
        <v>42968</v>
      </c>
      <c r="C801" s="78" t="s">
        <v>198</v>
      </c>
      <c r="D801" s="59" t="s">
        <v>0</v>
      </c>
      <c r="E801" s="59">
        <v>0</v>
      </c>
      <c r="F801" s="61">
        <v>5225</v>
      </c>
      <c r="G801" s="61">
        <f t="shared" si="97"/>
        <v>836</v>
      </c>
      <c r="H801" s="61">
        <f t="shared" si="100"/>
        <v>0</v>
      </c>
      <c r="I801" s="62">
        <f t="shared" si="94"/>
        <v>0</v>
      </c>
      <c r="J801" s="63">
        <f t="shared" si="101"/>
        <v>0</v>
      </c>
      <c r="K801" s="46"/>
    </row>
    <row r="802" spans="1:11" s="36" customFormat="1" ht="28.5" x14ac:dyDescent="0.45">
      <c r="A802" s="106">
        <v>6</v>
      </c>
      <c r="B802" s="57">
        <v>45089</v>
      </c>
      <c r="C802" s="78" t="s">
        <v>686</v>
      </c>
      <c r="D802" s="59" t="s">
        <v>0</v>
      </c>
      <c r="E802" s="59">
        <v>0</v>
      </c>
      <c r="F802" s="61">
        <v>6100</v>
      </c>
      <c r="G802" s="61">
        <f t="shared" si="97"/>
        <v>976</v>
      </c>
      <c r="H802" s="61">
        <f>E802*F802*0.18</f>
        <v>0</v>
      </c>
      <c r="I802" s="62">
        <f>E802*F802</f>
        <v>0</v>
      </c>
      <c r="J802" s="63">
        <f t="shared" si="101"/>
        <v>0</v>
      </c>
      <c r="K802" s="46"/>
    </row>
    <row r="803" spans="1:11" s="36" customFormat="1" ht="28.5" x14ac:dyDescent="0.45">
      <c r="A803" s="106">
        <v>0</v>
      </c>
      <c r="B803" s="57">
        <v>45089</v>
      </c>
      <c r="C803" s="78" t="s">
        <v>687</v>
      </c>
      <c r="D803" s="59" t="s">
        <v>0</v>
      </c>
      <c r="E803" s="59">
        <v>0</v>
      </c>
      <c r="F803" s="61">
        <v>6100</v>
      </c>
      <c r="G803" s="61">
        <f t="shared" si="97"/>
        <v>976</v>
      </c>
      <c r="H803" s="61">
        <f>E803*F803*0.18</f>
        <v>0</v>
      </c>
      <c r="I803" s="62">
        <f>E803*F803</f>
        <v>0</v>
      </c>
      <c r="J803" s="63">
        <f t="shared" si="101"/>
        <v>0</v>
      </c>
      <c r="K803" s="46"/>
    </row>
    <row r="804" spans="1:11" s="36" customFormat="1" ht="28.5" x14ac:dyDescent="0.45">
      <c r="A804" s="106">
        <v>6</v>
      </c>
      <c r="B804" s="57">
        <v>45090</v>
      </c>
      <c r="C804" s="78" t="s">
        <v>688</v>
      </c>
      <c r="D804" s="59" t="s">
        <v>0</v>
      </c>
      <c r="E804" s="59">
        <v>0</v>
      </c>
      <c r="F804" s="61">
        <v>6100</v>
      </c>
      <c r="G804" s="61">
        <f t="shared" si="97"/>
        <v>976</v>
      </c>
      <c r="H804" s="61">
        <f>E804*F804*0.18</f>
        <v>0</v>
      </c>
      <c r="I804" s="62">
        <f>E804*F804</f>
        <v>0</v>
      </c>
      <c r="J804" s="63">
        <f t="shared" si="101"/>
        <v>0</v>
      </c>
      <c r="K804" s="46"/>
    </row>
    <row r="805" spans="1:11" ht="28.5" x14ac:dyDescent="0.45">
      <c r="A805" s="106">
        <v>6</v>
      </c>
      <c r="B805" s="57">
        <v>42968</v>
      </c>
      <c r="C805" s="78" t="s">
        <v>199</v>
      </c>
      <c r="D805" s="59" t="s">
        <v>0</v>
      </c>
      <c r="E805" s="59">
        <v>0</v>
      </c>
      <c r="F805" s="61">
        <v>5225</v>
      </c>
      <c r="G805" s="61">
        <f t="shared" si="97"/>
        <v>836</v>
      </c>
      <c r="H805" s="61">
        <f t="shared" si="100"/>
        <v>0</v>
      </c>
      <c r="I805" s="62">
        <f t="shared" si="94"/>
        <v>0</v>
      </c>
      <c r="J805" s="63">
        <f t="shared" si="101"/>
        <v>0</v>
      </c>
      <c r="K805" s="46"/>
    </row>
    <row r="806" spans="1:11" ht="28.5" x14ac:dyDescent="0.45">
      <c r="A806" s="106">
        <v>6</v>
      </c>
      <c r="B806" s="57">
        <v>41822</v>
      </c>
      <c r="C806" s="78" t="s">
        <v>208</v>
      </c>
      <c r="D806" s="59" t="s">
        <v>0</v>
      </c>
      <c r="E806" s="59">
        <v>0</v>
      </c>
      <c r="F806" s="61">
        <v>4292</v>
      </c>
      <c r="G806" s="61">
        <f t="shared" si="97"/>
        <v>686.72</v>
      </c>
      <c r="H806" s="61">
        <f t="shared" si="100"/>
        <v>0</v>
      </c>
      <c r="I806" s="62">
        <f t="shared" si="94"/>
        <v>0</v>
      </c>
      <c r="J806" s="63">
        <f t="shared" si="101"/>
        <v>0</v>
      </c>
      <c r="K806" s="46"/>
    </row>
    <row r="807" spans="1:11" ht="28.5" x14ac:dyDescent="0.45">
      <c r="A807" s="106">
        <v>0</v>
      </c>
      <c r="B807" s="57">
        <v>42075</v>
      </c>
      <c r="C807" s="73" t="s">
        <v>209</v>
      </c>
      <c r="D807" s="59" t="s">
        <v>0</v>
      </c>
      <c r="E807" s="59">
        <v>0</v>
      </c>
      <c r="F807" s="61">
        <v>4292</v>
      </c>
      <c r="G807" s="61">
        <f t="shared" si="97"/>
        <v>686.72</v>
      </c>
      <c r="H807" s="61">
        <f t="shared" si="100"/>
        <v>0</v>
      </c>
      <c r="I807" s="62">
        <f t="shared" si="94"/>
        <v>0</v>
      </c>
      <c r="J807" s="63">
        <f t="shared" si="101"/>
        <v>0</v>
      </c>
      <c r="K807" s="46"/>
    </row>
    <row r="808" spans="1:11" ht="28.5" x14ac:dyDescent="0.45">
      <c r="A808" s="106">
        <v>0</v>
      </c>
      <c r="B808" s="57">
        <v>41822</v>
      </c>
      <c r="C808" s="73" t="s">
        <v>210</v>
      </c>
      <c r="D808" s="59" t="s">
        <v>0</v>
      </c>
      <c r="E808" s="59">
        <f>'[1]Toner HP 6002A '!H12</f>
        <v>0</v>
      </c>
      <c r="F808" s="61">
        <v>4292</v>
      </c>
      <c r="G808" s="61">
        <f t="shared" si="97"/>
        <v>686.72</v>
      </c>
      <c r="H808" s="61">
        <f t="shared" si="100"/>
        <v>0</v>
      </c>
      <c r="I808" s="62">
        <f t="shared" si="94"/>
        <v>0</v>
      </c>
      <c r="J808" s="63">
        <f t="shared" si="101"/>
        <v>0</v>
      </c>
      <c r="K808" s="46"/>
    </row>
    <row r="809" spans="1:11" ht="28.5" x14ac:dyDescent="0.45">
      <c r="A809" s="106">
        <v>0</v>
      </c>
      <c r="B809" s="57">
        <v>41822</v>
      </c>
      <c r="C809" s="78" t="s">
        <v>118</v>
      </c>
      <c r="D809" s="59" t="s">
        <v>0</v>
      </c>
      <c r="E809" s="59">
        <v>0</v>
      </c>
      <c r="F809" s="61">
        <v>5200</v>
      </c>
      <c r="G809" s="61">
        <f t="shared" si="97"/>
        <v>832</v>
      </c>
      <c r="H809" s="61">
        <f t="shared" si="100"/>
        <v>0</v>
      </c>
      <c r="I809" s="62">
        <f t="shared" si="94"/>
        <v>0</v>
      </c>
      <c r="J809" s="63">
        <f t="shared" si="101"/>
        <v>0</v>
      </c>
      <c r="K809" s="46"/>
    </row>
    <row r="810" spans="1:11" ht="28.5" x14ac:dyDescent="0.45">
      <c r="A810" s="106">
        <v>0</v>
      </c>
      <c r="B810" s="57">
        <v>40932</v>
      </c>
      <c r="C810" s="78" t="s">
        <v>140</v>
      </c>
      <c r="D810" s="74" t="s">
        <v>0</v>
      </c>
      <c r="E810" s="59">
        <f>'[1]Toner HP  Amarillo Q7582'!H12</f>
        <v>0</v>
      </c>
      <c r="F810" s="61">
        <v>6849.8</v>
      </c>
      <c r="G810" s="61">
        <f t="shared" si="97"/>
        <v>1095.9680000000001</v>
      </c>
      <c r="H810" s="61">
        <f t="shared" si="100"/>
        <v>0</v>
      </c>
      <c r="I810" s="62">
        <f t="shared" si="94"/>
        <v>0</v>
      </c>
      <c r="J810" s="63">
        <f t="shared" si="101"/>
        <v>0</v>
      </c>
      <c r="K810" s="46"/>
    </row>
    <row r="811" spans="1:11" s="40" customFormat="1" ht="28.5" x14ac:dyDescent="0.45">
      <c r="A811" s="106">
        <v>0</v>
      </c>
      <c r="B811" s="72">
        <v>41822</v>
      </c>
      <c r="C811" s="73" t="s">
        <v>405</v>
      </c>
      <c r="D811" s="59" t="s">
        <v>0</v>
      </c>
      <c r="E811" s="74">
        <v>0</v>
      </c>
      <c r="F811" s="75">
        <v>6849.8</v>
      </c>
      <c r="G811" s="75">
        <f t="shared" si="97"/>
        <v>1095.9680000000001</v>
      </c>
      <c r="H811" s="75">
        <f t="shared" si="100"/>
        <v>0</v>
      </c>
      <c r="I811" s="62">
        <f t="shared" si="94"/>
        <v>0</v>
      </c>
      <c r="J811" s="63">
        <f t="shared" si="101"/>
        <v>0</v>
      </c>
      <c r="K811" s="77"/>
    </row>
    <row r="812" spans="1:11" ht="28.5" x14ac:dyDescent="0.45">
      <c r="A812" s="106">
        <v>0</v>
      </c>
      <c r="B812" s="57">
        <v>41194</v>
      </c>
      <c r="C812" s="78" t="s">
        <v>46</v>
      </c>
      <c r="D812" s="74" t="s">
        <v>0</v>
      </c>
      <c r="E812" s="59">
        <f>'[1]Toner HP -Negra Q6470'!H12</f>
        <v>0</v>
      </c>
      <c r="F812" s="61">
        <v>7110.8</v>
      </c>
      <c r="G812" s="61">
        <f t="shared" si="97"/>
        <v>1137.7280000000001</v>
      </c>
      <c r="H812" s="61">
        <f t="shared" si="100"/>
        <v>0</v>
      </c>
      <c r="I812" s="62">
        <f t="shared" si="94"/>
        <v>0</v>
      </c>
      <c r="J812" s="63">
        <f t="shared" si="101"/>
        <v>0</v>
      </c>
      <c r="K812" s="46"/>
    </row>
    <row r="813" spans="1:11" s="40" customFormat="1" ht="28.5" x14ac:dyDescent="0.45">
      <c r="A813" s="106">
        <v>0</v>
      </c>
      <c r="B813" s="72">
        <v>41194</v>
      </c>
      <c r="C813" s="78" t="s">
        <v>406</v>
      </c>
      <c r="D813" s="59" t="s">
        <v>0</v>
      </c>
      <c r="E813" s="74">
        <v>0</v>
      </c>
      <c r="F813" s="75">
        <v>6849.8</v>
      </c>
      <c r="G813" s="75">
        <f t="shared" si="97"/>
        <v>1095.9680000000001</v>
      </c>
      <c r="H813" s="75">
        <f t="shared" si="100"/>
        <v>0</v>
      </c>
      <c r="I813" s="62">
        <f t="shared" si="94"/>
        <v>0</v>
      </c>
      <c r="J813" s="63">
        <f t="shared" si="101"/>
        <v>0</v>
      </c>
      <c r="K813" s="77"/>
    </row>
    <row r="814" spans="1:11" ht="28.5" x14ac:dyDescent="0.45">
      <c r="A814" s="106">
        <v>0</v>
      </c>
      <c r="B814" s="57">
        <v>40896</v>
      </c>
      <c r="C814" s="78" t="s">
        <v>212</v>
      </c>
      <c r="D814" s="59" t="s">
        <v>0</v>
      </c>
      <c r="E814" s="59">
        <v>0</v>
      </c>
      <c r="F814" s="61">
        <v>3746.8</v>
      </c>
      <c r="G814" s="61">
        <f t="shared" si="97"/>
        <v>599.48800000000006</v>
      </c>
      <c r="H814" s="61">
        <f t="shared" si="100"/>
        <v>0</v>
      </c>
      <c r="I814" s="62">
        <f t="shared" si="94"/>
        <v>0</v>
      </c>
      <c r="J814" s="63">
        <f t="shared" si="101"/>
        <v>0</v>
      </c>
      <c r="K814" s="46"/>
    </row>
    <row r="815" spans="1:11" ht="28.5" x14ac:dyDescent="0.45">
      <c r="A815" s="106">
        <v>0</v>
      </c>
      <c r="B815" s="57">
        <v>42458</v>
      </c>
      <c r="C815" s="78" t="s">
        <v>404</v>
      </c>
      <c r="D815" s="59" t="s">
        <v>0</v>
      </c>
      <c r="E815" s="59">
        <v>0</v>
      </c>
      <c r="F815" s="61">
        <v>1664</v>
      </c>
      <c r="G815" s="61">
        <f t="shared" ref="G815:G877" si="102">0.16*F815</f>
        <v>266.24</v>
      </c>
      <c r="H815" s="61">
        <f t="shared" ref="H815:H877" si="103">E815*F815*0.16</f>
        <v>0</v>
      </c>
      <c r="I815" s="62">
        <f t="shared" si="94"/>
        <v>0</v>
      </c>
      <c r="J815" s="63">
        <f>H815+I815</f>
        <v>0</v>
      </c>
      <c r="K815" s="46"/>
    </row>
    <row r="816" spans="1:11" ht="28.5" x14ac:dyDescent="0.45">
      <c r="A816" s="106">
        <v>0</v>
      </c>
      <c r="B816" s="57">
        <v>41597</v>
      </c>
      <c r="C816" s="78" t="s">
        <v>200</v>
      </c>
      <c r="D816" s="59" t="s">
        <v>0</v>
      </c>
      <c r="E816" s="59">
        <v>0</v>
      </c>
      <c r="F816" s="61">
        <v>3248</v>
      </c>
      <c r="G816" s="61">
        <f t="shared" si="102"/>
        <v>519.68000000000006</v>
      </c>
      <c r="H816" s="61">
        <f t="shared" si="103"/>
        <v>0</v>
      </c>
      <c r="I816" s="62">
        <f t="shared" si="94"/>
        <v>0</v>
      </c>
      <c r="J816" s="63">
        <f>H816+I816</f>
        <v>0</v>
      </c>
      <c r="K816" s="46"/>
    </row>
    <row r="817" spans="1:11" ht="28.5" x14ac:dyDescent="0.45">
      <c r="A817" s="106">
        <v>0</v>
      </c>
      <c r="B817" s="57">
        <v>42944</v>
      </c>
      <c r="C817" s="78" t="s">
        <v>194</v>
      </c>
      <c r="D817" s="74" t="s">
        <v>0</v>
      </c>
      <c r="E817" s="59">
        <v>0</v>
      </c>
      <c r="F817" s="61">
        <v>6700</v>
      </c>
      <c r="G817" s="61">
        <f t="shared" si="102"/>
        <v>1072</v>
      </c>
      <c r="H817" s="61">
        <f t="shared" si="103"/>
        <v>0</v>
      </c>
      <c r="I817" s="62">
        <f t="shared" si="94"/>
        <v>0</v>
      </c>
      <c r="J817" s="63">
        <f>H817+I817</f>
        <v>0</v>
      </c>
      <c r="K817" s="46"/>
    </row>
    <row r="818" spans="1:11" s="40" customFormat="1" ht="28.5" x14ac:dyDescent="0.45">
      <c r="A818" s="106">
        <v>0</v>
      </c>
      <c r="B818" s="72">
        <v>42944</v>
      </c>
      <c r="C818" s="78" t="s">
        <v>195</v>
      </c>
      <c r="D818" s="59" t="s">
        <v>0</v>
      </c>
      <c r="E818" s="74">
        <v>0</v>
      </c>
      <c r="F818" s="79">
        <v>9500</v>
      </c>
      <c r="G818" s="75">
        <f t="shared" si="102"/>
        <v>1520</v>
      </c>
      <c r="H818" s="75">
        <f t="shared" si="103"/>
        <v>0</v>
      </c>
      <c r="I818" s="62">
        <f t="shared" si="94"/>
        <v>0</v>
      </c>
      <c r="J818" s="63">
        <f>H818+I818</f>
        <v>0</v>
      </c>
      <c r="K818" s="77"/>
    </row>
    <row r="819" spans="1:11" ht="28.5" x14ac:dyDescent="0.45">
      <c r="A819" s="106">
        <v>0</v>
      </c>
      <c r="B819" s="57">
        <v>42944</v>
      </c>
      <c r="C819" s="78" t="s">
        <v>399</v>
      </c>
      <c r="D819" s="59" t="s">
        <v>0</v>
      </c>
      <c r="E819" s="59">
        <v>0</v>
      </c>
      <c r="F819" s="61">
        <v>9500</v>
      </c>
      <c r="G819" s="61">
        <f t="shared" si="102"/>
        <v>1520</v>
      </c>
      <c r="H819" s="61">
        <f t="shared" si="103"/>
        <v>0</v>
      </c>
      <c r="I819" s="62">
        <f t="shared" si="94"/>
        <v>0</v>
      </c>
      <c r="J819" s="63">
        <f>H819+I819</f>
        <v>0</v>
      </c>
      <c r="K819" s="46"/>
    </row>
    <row r="820" spans="1:11" ht="28.5" x14ac:dyDescent="0.45">
      <c r="A820" s="106">
        <v>0</v>
      </c>
      <c r="B820" s="57">
        <v>43095</v>
      </c>
      <c r="C820" s="78" t="s">
        <v>400</v>
      </c>
      <c r="D820" s="59" t="s">
        <v>0</v>
      </c>
      <c r="E820" s="59">
        <v>0</v>
      </c>
      <c r="F820" s="61">
        <v>10250</v>
      </c>
      <c r="G820" s="61">
        <f t="shared" si="102"/>
        <v>1640</v>
      </c>
      <c r="H820" s="61">
        <f t="shared" si="103"/>
        <v>0</v>
      </c>
      <c r="I820" s="62">
        <f t="shared" si="94"/>
        <v>0</v>
      </c>
      <c r="J820" s="63">
        <f t="shared" ref="J820:J934" si="104">H820+I820</f>
        <v>0</v>
      </c>
      <c r="K820" s="46"/>
    </row>
    <row r="821" spans="1:11" ht="28.5" x14ac:dyDescent="0.45">
      <c r="A821" s="106">
        <v>0</v>
      </c>
      <c r="B821" s="57">
        <v>41822</v>
      </c>
      <c r="C821" s="78" t="s">
        <v>204</v>
      </c>
      <c r="D821" s="59" t="s">
        <v>0</v>
      </c>
      <c r="E821" s="59">
        <v>0</v>
      </c>
      <c r="F821" s="61">
        <v>2500</v>
      </c>
      <c r="G821" s="61">
        <f t="shared" si="102"/>
        <v>400</v>
      </c>
      <c r="H821" s="61">
        <f t="shared" si="103"/>
        <v>0</v>
      </c>
      <c r="I821" s="62">
        <f t="shared" si="94"/>
        <v>0</v>
      </c>
      <c r="J821" s="63">
        <f t="shared" si="104"/>
        <v>0</v>
      </c>
      <c r="K821" s="46"/>
    </row>
    <row r="822" spans="1:11" ht="28.5" x14ac:dyDescent="0.45">
      <c r="A822" s="106">
        <v>0</v>
      </c>
      <c r="B822" s="57">
        <v>42277</v>
      </c>
      <c r="C822" s="78" t="s">
        <v>203</v>
      </c>
      <c r="D822" s="59" t="s">
        <v>0</v>
      </c>
      <c r="E822" s="59">
        <v>0</v>
      </c>
      <c r="F822" s="61">
        <v>3781.6</v>
      </c>
      <c r="G822" s="61">
        <f t="shared" si="102"/>
        <v>605.05600000000004</v>
      </c>
      <c r="H822" s="61">
        <f t="shared" si="103"/>
        <v>0</v>
      </c>
      <c r="I822" s="62">
        <f t="shared" si="94"/>
        <v>0</v>
      </c>
      <c r="J822" s="63">
        <f t="shared" si="104"/>
        <v>0</v>
      </c>
      <c r="K822" s="46"/>
    </row>
    <row r="823" spans="1:11" ht="28.5" x14ac:dyDescent="0.45">
      <c r="A823" s="106">
        <v>0</v>
      </c>
      <c r="B823" s="57">
        <v>42730</v>
      </c>
      <c r="C823" s="73" t="s">
        <v>345</v>
      </c>
      <c r="D823" s="59" t="s">
        <v>0</v>
      </c>
      <c r="E823" s="59">
        <v>0</v>
      </c>
      <c r="F823" s="61">
        <v>3422</v>
      </c>
      <c r="G823" s="61">
        <f t="shared" si="102"/>
        <v>547.52</v>
      </c>
      <c r="H823" s="61">
        <f t="shared" si="103"/>
        <v>0</v>
      </c>
      <c r="I823" s="62">
        <f t="shared" si="94"/>
        <v>0</v>
      </c>
      <c r="J823" s="63">
        <f t="shared" si="104"/>
        <v>0</v>
      </c>
      <c r="K823" s="46"/>
    </row>
    <row r="824" spans="1:11" ht="28.5" x14ac:dyDescent="0.45">
      <c r="A824" s="106">
        <v>0</v>
      </c>
      <c r="B824" s="57">
        <v>42730</v>
      </c>
      <c r="C824" s="73" t="s">
        <v>346</v>
      </c>
      <c r="D824" s="59" t="s">
        <v>0</v>
      </c>
      <c r="E824" s="59">
        <v>0</v>
      </c>
      <c r="F824" s="61">
        <v>3422</v>
      </c>
      <c r="G824" s="61">
        <f t="shared" si="102"/>
        <v>547.52</v>
      </c>
      <c r="H824" s="61">
        <f t="shared" si="103"/>
        <v>0</v>
      </c>
      <c r="I824" s="62">
        <f t="shared" si="94"/>
        <v>0</v>
      </c>
      <c r="J824" s="63">
        <f t="shared" si="104"/>
        <v>0</v>
      </c>
      <c r="K824" s="46"/>
    </row>
    <row r="825" spans="1:11" ht="28.5" x14ac:dyDescent="0.45">
      <c r="A825" s="106">
        <v>0</v>
      </c>
      <c r="B825" s="57">
        <v>42730</v>
      </c>
      <c r="C825" s="73" t="s">
        <v>347</v>
      </c>
      <c r="D825" s="59" t="s">
        <v>0</v>
      </c>
      <c r="E825" s="59">
        <v>0</v>
      </c>
      <c r="F825" s="61">
        <v>3422</v>
      </c>
      <c r="G825" s="61">
        <f t="shared" si="102"/>
        <v>547.52</v>
      </c>
      <c r="H825" s="61">
        <f t="shared" si="103"/>
        <v>0</v>
      </c>
      <c r="I825" s="62">
        <f t="shared" si="94"/>
        <v>0</v>
      </c>
      <c r="J825" s="63">
        <f t="shared" si="104"/>
        <v>0</v>
      </c>
      <c r="K825" s="46"/>
    </row>
    <row r="826" spans="1:11" ht="28.5" x14ac:dyDescent="0.45">
      <c r="A826" s="106">
        <v>0</v>
      </c>
      <c r="B826" s="57">
        <v>42730</v>
      </c>
      <c r="C826" s="73" t="s">
        <v>348</v>
      </c>
      <c r="D826" s="59" t="s">
        <v>0</v>
      </c>
      <c r="E826" s="59">
        <v>0</v>
      </c>
      <c r="F826" s="61">
        <v>3422</v>
      </c>
      <c r="G826" s="61">
        <f t="shared" si="102"/>
        <v>547.52</v>
      </c>
      <c r="H826" s="61">
        <f t="shared" si="103"/>
        <v>0</v>
      </c>
      <c r="I826" s="62">
        <f t="shared" si="94"/>
        <v>0</v>
      </c>
      <c r="J826" s="63">
        <f t="shared" si="104"/>
        <v>0</v>
      </c>
      <c r="K826" s="46"/>
    </row>
    <row r="827" spans="1:11" ht="28.5" x14ac:dyDescent="0.45">
      <c r="A827" s="106">
        <v>0</v>
      </c>
      <c r="B827" s="57">
        <v>42075</v>
      </c>
      <c r="C827" s="73" t="s">
        <v>211</v>
      </c>
      <c r="D827" s="59" t="s">
        <v>0</v>
      </c>
      <c r="E827" s="59">
        <v>0</v>
      </c>
      <c r="F827" s="61">
        <v>4292</v>
      </c>
      <c r="G827" s="61">
        <f t="shared" si="102"/>
        <v>686.72</v>
      </c>
      <c r="H827" s="61">
        <f t="shared" si="103"/>
        <v>0</v>
      </c>
      <c r="I827" s="62">
        <f t="shared" si="94"/>
        <v>0</v>
      </c>
      <c r="J827" s="63">
        <f t="shared" si="104"/>
        <v>0</v>
      </c>
      <c r="K827" s="46"/>
    </row>
    <row r="828" spans="1:11" ht="28.5" x14ac:dyDescent="0.45">
      <c r="A828" s="106">
        <v>0</v>
      </c>
      <c r="B828" s="57">
        <v>41991</v>
      </c>
      <c r="C828" s="78" t="s">
        <v>115</v>
      </c>
      <c r="D828" s="59" t="s">
        <v>0</v>
      </c>
      <c r="E828" s="59">
        <v>0</v>
      </c>
      <c r="F828" s="61">
        <v>4250</v>
      </c>
      <c r="G828" s="61">
        <f t="shared" si="102"/>
        <v>680</v>
      </c>
      <c r="H828" s="61">
        <f t="shared" si="103"/>
        <v>0</v>
      </c>
      <c r="I828" s="62">
        <f t="shared" si="94"/>
        <v>0</v>
      </c>
      <c r="J828" s="63">
        <f t="shared" si="104"/>
        <v>0</v>
      </c>
      <c r="K828" s="46"/>
    </row>
    <row r="829" spans="1:11" ht="28.5" x14ac:dyDescent="0.45">
      <c r="A829" s="106">
        <v>0</v>
      </c>
      <c r="B829" s="57">
        <v>41822</v>
      </c>
      <c r="C829" s="78" t="s">
        <v>116</v>
      </c>
      <c r="D829" s="59" t="s">
        <v>0</v>
      </c>
      <c r="E829" s="59">
        <v>0</v>
      </c>
      <c r="F829" s="61">
        <v>5200</v>
      </c>
      <c r="G829" s="61">
        <f t="shared" si="102"/>
        <v>832</v>
      </c>
      <c r="H829" s="61">
        <f t="shared" si="103"/>
        <v>0</v>
      </c>
      <c r="I829" s="62">
        <f t="shared" si="94"/>
        <v>0</v>
      </c>
      <c r="J829" s="63">
        <f t="shared" si="104"/>
        <v>0</v>
      </c>
      <c r="K829" s="46"/>
    </row>
    <row r="830" spans="1:11" ht="28.5" x14ac:dyDescent="0.45">
      <c r="A830" s="106">
        <v>0</v>
      </c>
      <c r="B830" s="57">
        <v>41822</v>
      </c>
      <c r="C830" s="78" t="s">
        <v>117</v>
      </c>
      <c r="D830" s="59" t="s">
        <v>0</v>
      </c>
      <c r="E830" s="59">
        <v>0</v>
      </c>
      <c r="F830" s="61">
        <v>5200</v>
      </c>
      <c r="G830" s="61">
        <f t="shared" si="102"/>
        <v>832</v>
      </c>
      <c r="H830" s="61">
        <f t="shared" si="103"/>
        <v>0</v>
      </c>
      <c r="I830" s="62">
        <f t="shared" si="94"/>
        <v>0</v>
      </c>
      <c r="J830" s="63">
        <f t="shared" si="104"/>
        <v>0</v>
      </c>
      <c r="K830" s="46"/>
    </row>
    <row r="831" spans="1:11" s="35" customFormat="1" ht="28.5" x14ac:dyDescent="0.45">
      <c r="A831" s="106">
        <v>0</v>
      </c>
      <c r="B831" s="57">
        <v>44522</v>
      </c>
      <c r="C831" s="78" t="s">
        <v>402</v>
      </c>
      <c r="D831" s="59" t="s">
        <v>0</v>
      </c>
      <c r="E831" s="59">
        <v>0</v>
      </c>
      <c r="F831" s="61">
        <v>0</v>
      </c>
      <c r="G831" s="61">
        <f t="shared" si="102"/>
        <v>0</v>
      </c>
      <c r="H831" s="61">
        <f t="shared" si="103"/>
        <v>0</v>
      </c>
      <c r="I831" s="62">
        <f t="shared" si="94"/>
        <v>0</v>
      </c>
      <c r="J831" s="63">
        <f t="shared" si="104"/>
        <v>0</v>
      </c>
      <c r="K831" s="46"/>
    </row>
    <row r="832" spans="1:11" ht="28.5" x14ac:dyDescent="0.45">
      <c r="A832" s="106">
        <v>0</v>
      </c>
      <c r="B832" s="57">
        <v>41188</v>
      </c>
      <c r="C832" s="78" t="s">
        <v>47</v>
      </c>
      <c r="D832" s="59" t="s">
        <v>0</v>
      </c>
      <c r="E832" s="59">
        <f>'[1]Toner HP- 42X 5942X'!H12</f>
        <v>0</v>
      </c>
      <c r="F832" s="61">
        <v>8120</v>
      </c>
      <c r="G832" s="61">
        <f t="shared" si="102"/>
        <v>1299.2</v>
      </c>
      <c r="H832" s="61">
        <f t="shared" si="103"/>
        <v>0</v>
      </c>
      <c r="I832" s="62">
        <f t="shared" si="94"/>
        <v>0</v>
      </c>
      <c r="J832" s="63">
        <f t="shared" si="104"/>
        <v>0</v>
      </c>
      <c r="K832" s="46"/>
    </row>
    <row r="833" spans="1:11" ht="28.5" x14ac:dyDescent="0.45">
      <c r="A833" s="106">
        <v>0</v>
      </c>
      <c r="B833" s="57">
        <v>41822</v>
      </c>
      <c r="C833" s="78" t="s">
        <v>206</v>
      </c>
      <c r="D833" s="74" t="s">
        <v>0</v>
      </c>
      <c r="E833" s="74">
        <v>0</v>
      </c>
      <c r="F833" s="75">
        <v>1000</v>
      </c>
      <c r="G833" s="75">
        <f t="shared" si="102"/>
        <v>160</v>
      </c>
      <c r="H833" s="75">
        <f t="shared" si="103"/>
        <v>0</v>
      </c>
      <c r="I833" s="76">
        <f t="shared" si="94"/>
        <v>0</v>
      </c>
      <c r="J833" s="119">
        <f t="shared" si="104"/>
        <v>0</v>
      </c>
      <c r="K833" s="46"/>
    </row>
    <row r="834" spans="1:11" ht="28.5" x14ac:dyDescent="0.45">
      <c r="A834" s="106">
        <v>0</v>
      </c>
      <c r="B834" s="57">
        <v>42761</v>
      </c>
      <c r="C834" s="78" t="s">
        <v>205</v>
      </c>
      <c r="D834" s="74" t="s">
        <v>0</v>
      </c>
      <c r="E834" s="74">
        <v>0</v>
      </c>
      <c r="F834" s="75">
        <v>3626.16</v>
      </c>
      <c r="G834" s="75">
        <f t="shared" si="102"/>
        <v>580.18560000000002</v>
      </c>
      <c r="H834" s="75">
        <f t="shared" si="103"/>
        <v>0</v>
      </c>
      <c r="I834" s="76">
        <f t="shared" si="94"/>
        <v>0</v>
      </c>
      <c r="J834" s="119">
        <f t="shared" si="104"/>
        <v>0</v>
      </c>
      <c r="K834" s="46"/>
    </row>
    <row r="835" spans="1:11" ht="28.5" x14ac:dyDescent="0.45">
      <c r="A835" s="106">
        <v>0</v>
      </c>
      <c r="B835" s="57">
        <v>42968</v>
      </c>
      <c r="C835" s="78" t="s">
        <v>149</v>
      </c>
      <c r="D835" s="74" t="s">
        <v>0</v>
      </c>
      <c r="E835" s="74">
        <v>0</v>
      </c>
      <c r="F835" s="75">
        <v>7979.16</v>
      </c>
      <c r="G835" s="75">
        <f t="shared" si="102"/>
        <v>1276.6656</v>
      </c>
      <c r="H835" s="75">
        <f t="shared" si="103"/>
        <v>0</v>
      </c>
      <c r="I835" s="76">
        <f t="shared" si="94"/>
        <v>0</v>
      </c>
      <c r="J835" s="119">
        <f t="shared" si="104"/>
        <v>0</v>
      </c>
      <c r="K835" s="46"/>
    </row>
    <row r="836" spans="1:11" ht="28.5" x14ac:dyDescent="0.45">
      <c r="A836" s="106">
        <v>0</v>
      </c>
      <c r="B836" s="57">
        <v>42968</v>
      </c>
      <c r="C836" s="78" t="s">
        <v>150</v>
      </c>
      <c r="D836" s="74" t="s">
        <v>0</v>
      </c>
      <c r="E836" s="74">
        <v>0</v>
      </c>
      <c r="F836" s="75">
        <v>11210.12</v>
      </c>
      <c r="G836" s="75">
        <f t="shared" si="102"/>
        <v>1793.6192000000001</v>
      </c>
      <c r="H836" s="75">
        <f t="shared" si="103"/>
        <v>0</v>
      </c>
      <c r="I836" s="76">
        <f t="shared" si="94"/>
        <v>0</v>
      </c>
      <c r="J836" s="119">
        <f t="shared" si="104"/>
        <v>0</v>
      </c>
      <c r="K836" s="46"/>
    </row>
    <row r="837" spans="1:11" ht="28.5" x14ac:dyDescent="0.45">
      <c r="A837" s="106">
        <v>0</v>
      </c>
      <c r="B837" s="57">
        <v>42968</v>
      </c>
      <c r="C837" s="78" t="s">
        <v>152</v>
      </c>
      <c r="D837" s="74" t="s">
        <v>0</v>
      </c>
      <c r="E837" s="74">
        <v>0</v>
      </c>
      <c r="F837" s="75">
        <v>11210.12</v>
      </c>
      <c r="G837" s="75">
        <f t="shared" si="102"/>
        <v>1793.6192000000001</v>
      </c>
      <c r="H837" s="75">
        <f t="shared" si="103"/>
        <v>0</v>
      </c>
      <c r="I837" s="76">
        <f t="shared" si="94"/>
        <v>0</v>
      </c>
      <c r="J837" s="119">
        <f t="shared" si="104"/>
        <v>0</v>
      </c>
      <c r="K837" s="46"/>
    </row>
    <row r="838" spans="1:11" ht="28.5" x14ac:dyDescent="0.45">
      <c r="A838" s="106">
        <v>0</v>
      </c>
      <c r="B838" s="57">
        <v>42968</v>
      </c>
      <c r="C838" s="78" t="s">
        <v>151</v>
      </c>
      <c r="D838" s="74" t="s">
        <v>0</v>
      </c>
      <c r="E838" s="74">
        <v>0</v>
      </c>
      <c r="F838" s="75">
        <v>11210.13</v>
      </c>
      <c r="G838" s="75">
        <f t="shared" si="102"/>
        <v>1793.6207999999999</v>
      </c>
      <c r="H838" s="75">
        <f t="shared" si="103"/>
        <v>0</v>
      </c>
      <c r="I838" s="76">
        <f t="shared" si="94"/>
        <v>0</v>
      </c>
      <c r="J838" s="119">
        <f t="shared" si="104"/>
        <v>0</v>
      </c>
      <c r="K838" s="46"/>
    </row>
    <row r="839" spans="1:11" ht="28.5" x14ac:dyDescent="0.45">
      <c r="A839" s="106">
        <v>0</v>
      </c>
      <c r="B839" s="57">
        <v>41914</v>
      </c>
      <c r="C839" s="78" t="s">
        <v>207</v>
      </c>
      <c r="D839" s="74" t="s">
        <v>0</v>
      </c>
      <c r="E839" s="74">
        <v>0</v>
      </c>
      <c r="F839" s="75">
        <v>1793.6</v>
      </c>
      <c r="G839" s="75">
        <f t="shared" si="102"/>
        <v>286.976</v>
      </c>
      <c r="H839" s="75">
        <f t="shared" si="103"/>
        <v>0</v>
      </c>
      <c r="I839" s="76">
        <f t="shared" ref="I839:I956" si="105">E839*F839</f>
        <v>0</v>
      </c>
      <c r="J839" s="119">
        <f t="shared" si="104"/>
        <v>0</v>
      </c>
      <c r="K839" s="46"/>
    </row>
    <row r="840" spans="1:11" s="36" customFormat="1" ht="28.5" x14ac:dyDescent="0.45">
      <c r="A840" s="106">
        <v>0</v>
      </c>
      <c r="B840" s="57">
        <v>45051</v>
      </c>
      <c r="C840" s="78" t="s">
        <v>674</v>
      </c>
      <c r="D840" s="74" t="s">
        <v>0</v>
      </c>
      <c r="E840" s="74">
        <v>0</v>
      </c>
      <c r="F840" s="75">
        <v>5860</v>
      </c>
      <c r="G840" s="75">
        <f t="shared" si="102"/>
        <v>937.6</v>
      </c>
      <c r="H840" s="75">
        <f t="shared" si="103"/>
        <v>0</v>
      </c>
      <c r="I840" s="76">
        <f t="shared" si="105"/>
        <v>0</v>
      </c>
      <c r="J840" s="119">
        <f t="shared" si="104"/>
        <v>0</v>
      </c>
      <c r="K840" s="46"/>
    </row>
    <row r="841" spans="1:11" s="36" customFormat="1" ht="28.5" x14ac:dyDescent="0.45">
      <c r="A841" s="106">
        <v>0</v>
      </c>
      <c r="B841" s="57">
        <v>45051</v>
      </c>
      <c r="C841" s="78" t="s">
        <v>675</v>
      </c>
      <c r="D841" s="74" t="s">
        <v>0</v>
      </c>
      <c r="E841" s="74">
        <v>0</v>
      </c>
      <c r="F841" s="75">
        <v>5860</v>
      </c>
      <c r="G841" s="75">
        <f t="shared" si="102"/>
        <v>937.6</v>
      </c>
      <c r="H841" s="75">
        <f t="shared" si="103"/>
        <v>0</v>
      </c>
      <c r="I841" s="76">
        <f t="shared" si="105"/>
        <v>0</v>
      </c>
      <c r="J841" s="119">
        <f t="shared" si="104"/>
        <v>0</v>
      </c>
      <c r="K841" s="46"/>
    </row>
    <row r="842" spans="1:11" s="36" customFormat="1" ht="28.5" x14ac:dyDescent="0.45">
      <c r="A842" s="106">
        <v>16</v>
      </c>
      <c r="B842" s="57">
        <v>45051</v>
      </c>
      <c r="C842" s="78" t="s">
        <v>676</v>
      </c>
      <c r="D842" s="74" t="s">
        <v>0</v>
      </c>
      <c r="E842" s="74">
        <v>0</v>
      </c>
      <c r="F842" s="75">
        <v>5860</v>
      </c>
      <c r="G842" s="75">
        <f t="shared" si="102"/>
        <v>937.6</v>
      </c>
      <c r="H842" s="75">
        <f t="shared" si="103"/>
        <v>0</v>
      </c>
      <c r="I842" s="76">
        <f t="shared" si="105"/>
        <v>0</v>
      </c>
      <c r="J842" s="119">
        <f t="shared" si="104"/>
        <v>0</v>
      </c>
      <c r="K842" s="46"/>
    </row>
    <row r="843" spans="1:11" s="36" customFormat="1" ht="28.5" x14ac:dyDescent="0.45">
      <c r="A843" s="106">
        <v>16</v>
      </c>
      <c r="B843" s="57">
        <v>45055</v>
      </c>
      <c r="C843" s="78" t="s">
        <v>678</v>
      </c>
      <c r="D843" s="74" t="s">
        <v>0</v>
      </c>
      <c r="E843" s="74">
        <v>0</v>
      </c>
      <c r="F843" s="75">
        <v>5084.75</v>
      </c>
      <c r="G843" s="75">
        <f t="shared" si="102"/>
        <v>813.56000000000006</v>
      </c>
      <c r="H843" s="75">
        <f>E843*F843*0.18</f>
        <v>0</v>
      </c>
      <c r="I843" s="76">
        <f>E843*F843</f>
        <v>0</v>
      </c>
      <c r="J843" s="119">
        <f t="shared" si="104"/>
        <v>0</v>
      </c>
      <c r="K843" s="46"/>
    </row>
    <row r="844" spans="1:11" s="36" customFormat="1" ht="28.5" x14ac:dyDescent="0.45">
      <c r="A844" s="106">
        <v>16</v>
      </c>
      <c r="B844" s="57">
        <v>44900</v>
      </c>
      <c r="C844" s="78" t="s">
        <v>617</v>
      </c>
      <c r="D844" s="74" t="s">
        <v>0</v>
      </c>
      <c r="E844" s="59">
        <v>0</v>
      </c>
      <c r="F844" s="61">
        <v>0</v>
      </c>
      <c r="G844" s="61">
        <f t="shared" si="102"/>
        <v>0</v>
      </c>
      <c r="H844" s="61">
        <f t="shared" si="103"/>
        <v>0</v>
      </c>
      <c r="I844" s="62">
        <f t="shared" si="105"/>
        <v>0</v>
      </c>
      <c r="J844" s="63">
        <f t="shared" si="104"/>
        <v>0</v>
      </c>
      <c r="K844" s="46"/>
    </row>
    <row r="845" spans="1:11" s="36" customFormat="1" ht="28.5" x14ac:dyDescent="0.45">
      <c r="A845" s="106">
        <v>8</v>
      </c>
      <c r="B845" s="57">
        <v>45194</v>
      </c>
      <c r="C845" s="78" t="s">
        <v>724</v>
      </c>
      <c r="D845" s="59" t="s">
        <v>0</v>
      </c>
      <c r="E845" s="59">
        <v>0</v>
      </c>
      <c r="F845" s="61">
        <v>310</v>
      </c>
      <c r="G845" s="61">
        <f t="shared" si="102"/>
        <v>49.6</v>
      </c>
      <c r="H845" s="61">
        <f t="shared" ref="H845:H855" si="106">E845*F845*0.18</f>
        <v>0</v>
      </c>
      <c r="I845" s="62">
        <f t="shared" si="105"/>
        <v>0</v>
      </c>
      <c r="J845" s="63">
        <f t="shared" si="104"/>
        <v>0</v>
      </c>
      <c r="K845" s="46"/>
    </row>
    <row r="846" spans="1:11" s="36" customFormat="1" ht="28.5" x14ac:dyDescent="0.45">
      <c r="A846" s="106">
        <v>1</v>
      </c>
      <c r="B846" s="57">
        <v>45201</v>
      </c>
      <c r="C846" s="78" t="s">
        <v>734</v>
      </c>
      <c r="D846" s="59" t="s">
        <v>0</v>
      </c>
      <c r="E846" s="59">
        <v>0</v>
      </c>
      <c r="F846" s="61">
        <v>363.63</v>
      </c>
      <c r="G846" s="61">
        <f t="shared" si="102"/>
        <v>58.180799999999998</v>
      </c>
      <c r="H846" s="61">
        <f t="shared" si="106"/>
        <v>0</v>
      </c>
      <c r="I846" s="62">
        <f t="shared" si="105"/>
        <v>0</v>
      </c>
      <c r="J846" s="63">
        <f t="shared" si="104"/>
        <v>0</v>
      </c>
      <c r="K846" s="46"/>
    </row>
    <row r="847" spans="1:11" s="36" customFormat="1" ht="28.5" x14ac:dyDescent="0.45">
      <c r="A847" s="106">
        <v>1</v>
      </c>
      <c r="B847" s="57">
        <v>45201</v>
      </c>
      <c r="C847" s="78" t="s">
        <v>735</v>
      </c>
      <c r="D847" s="59" t="s">
        <v>0</v>
      </c>
      <c r="E847" s="59">
        <v>0</v>
      </c>
      <c r="F847" s="61">
        <v>3200.62</v>
      </c>
      <c r="G847" s="61">
        <f t="shared" si="102"/>
        <v>512.0992</v>
      </c>
      <c r="H847" s="61">
        <f t="shared" si="106"/>
        <v>0</v>
      </c>
      <c r="I847" s="62">
        <f t="shared" si="105"/>
        <v>0</v>
      </c>
      <c r="J847" s="63">
        <f t="shared" si="104"/>
        <v>0</v>
      </c>
      <c r="K847" s="46"/>
    </row>
    <row r="848" spans="1:11" s="36" customFormat="1" ht="28.5" x14ac:dyDescent="0.45">
      <c r="A848" s="106">
        <v>1</v>
      </c>
      <c r="B848" s="57">
        <v>45222</v>
      </c>
      <c r="C848" s="78" t="s">
        <v>754</v>
      </c>
      <c r="D848" s="59" t="s">
        <v>0</v>
      </c>
      <c r="E848" s="59">
        <v>0</v>
      </c>
      <c r="F848" s="61">
        <v>17000</v>
      </c>
      <c r="G848" s="61">
        <f t="shared" si="102"/>
        <v>2720</v>
      </c>
      <c r="H848" s="61">
        <f t="shared" si="106"/>
        <v>0</v>
      </c>
      <c r="I848" s="62">
        <f t="shared" si="105"/>
        <v>0</v>
      </c>
      <c r="J848" s="63">
        <f t="shared" si="104"/>
        <v>0</v>
      </c>
      <c r="K848" s="46"/>
    </row>
    <row r="849" spans="1:11" s="36" customFormat="1" ht="28.5" x14ac:dyDescent="0.45">
      <c r="A849" s="106">
        <v>2</v>
      </c>
      <c r="B849" s="57">
        <v>45428</v>
      </c>
      <c r="C849" s="78" t="s">
        <v>875</v>
      </c>
      <c r="D849" s="59" t="s">
        <v>0</v>
      </c>
      <c r="E849" s="59">
        <v>0</v>
      </c>
      <c r="F849" s="61">
        <v>3450</v>
      </c>
      <c r="G849" s="61">
        <f t="shared" si="102"/>
        <v>552</v>
      </c>
      <c r="H849" s="61">
        <f t="shared" si="106"/>
        <v>0</v>
      </c>
      <c r="I849" s="62">
        <f t="shared" si="105"/>
        <v>0</v>
      </c>
      <c r="J849" s="63">
        <f t="shared" si="104"/>
        <v>0</v>
      </c>
      <c r="K849" s="46"/>
    </row>
    <row r="850" spans="1:11" s="36" customFormat="1" ht="28.5" x14ac:dyDescent="0.45">
      <c r="A850" s="106">
        <v>6</v>
      </c>
      <c r="B850" s="57">
        <v>45222</v>
      </c>
      <c r="C850" s="78" t="s">
        <v>760</v>
      </c>
      <c r="D850" s="59" t="s">
        <v>0</v>
      </c>
      <c r="E850" s="59">
        <v>1</v>
      </c>
      <c r="F850" s="61">
        <v>250</v>
      </c>
      <c r="G850" s="61">
        <f t="shared" si="102"/>
        <v>40</v>
      </c>
      <c r="H850" s="61">
        <f t="shared" si="106"/>
        <v>45</v>
      </c>
      <c r="I850" s="62">
        <f t="shared" si="105"/>
        <v>250</v>
      </c>
      <c r="J850" s="63">
        <f t="shared" si="104"/>
        <v>295</v>
      </c>
      <c r="K850" s="46"/>
    </row>
    <row r="851" spans="1:11" s="36" customFormat="1" ht="28.5" x14ac:dyDescent="0.45">
      <c r="A851" s="106">
        <v>163</v>
      </c>
      <c r="B851" s="57">
        <v>45229</v>
      </c>
      <c r="C851" s="78" t="s">
        <v>984</v>
      </c>
      <c r="D851" s="59" t="s">
        <v>0</v>
      </c>
      <c r="E851" s="59">
        <v>148</v>
      </c>
      <c r="F851" s="61">
        <v>129.52000000000001</v>
      </c>
      <c r="G851" s="61">
        <f t="shared" si="102"/>
        <v>20.723200000000002</v>
      </c>
      <c r="H851" s="61">
        <f t="shared" si="106"/>
        <v>3450.4128000000005</v>
      </c>
      <c r="I851" s="62">
        <f t="shared" si="105"/>
        <v>19168.960000000003</v>
      </c>
      <c r="J851" s="63">
        <f t="shared" si="104"/>
        <v>22619.372800000005</v>
      </c>
      <c r="K851" s="46"/>
    </row>
    <row r="852" spans="1:11" s="36" customFormat="1" ht="28.5" x14ac:dyDescent="0.45">
      <c r="A852" s="106">
        <v>10</v>
      </c>
      <c r="B852" s="57">
        <v>45418</v>
      </c>
      <c r="C852" s="78" t="s">
        <v>865</v>
      </c>
      <c r="D852" s="59" t="s">
        <v>2</v>
      </c>
      <c r="E852" s="59">
        <v>0</v>
      </c>
      <c r="F852" s="61">
        <v>925</v>
      </c>
      <c r="G852" s="61">
        <f t="shared" si="102"/>
        <v>148</v>
      </c>
      <c r="H852" s="61">
        <f>E852*F852*0.18</f>
        <v>0</v>
      </c>
      <c r="I852" s="62">
        <f t="shared" si="105"/>
        <v>0</v>
      </c>
      <c r="J852" s="63">
        <f t="shared" si="104"/>
        <v>0</v>
      </c>
      <c r="K852" s="46"/>
    </row>
    <row r="853" spans="1:11" s="36" customFormat="1" ht="28.5" x14ac:dyDescent="0.45">
      <c r="A853" s="106">
        <v>10</v>
      </c>
      <c r="B853" s="57" t="s">
        <v>805</v>
      </c>
      <c r="C853" s="78" t="s">
        <v>807</v>
      </c>
      <c r="D853" s="59" t="s">
        <v>0</v>
      </c>
      <c r="E853" s="59">
        <v>0</v>
      </c>
      <c r="F853" s="61">
        <v>5506.41</v>
      </c>
      <c r="G853" s="61">
        <f t="shared" si="102"/>
        <v>881.02559999999994</v>
      </c>
      <c r="H853" s="61">
        <f t="shared" si="106"/>
        <v>0</v>
      </c>
      <c r="I853" s="62">
        <f t="shared" si="105"/>
        <v>0</v>
      </c>
      <c r="J853" s="63">
        <f t="shared" si="104"/>
        <v>0</v>
      </c>
      <c r="K853" s="46"/>
    </row>
    <row r="854" spans="1:11" s="36" customFormat="1" ht="28.5" x14ac:dyDescent="0.45">
      <c r="A854" s="106">
        <v>300</v>
      </c>
      <c r="B854" s="57">
        <v>45428</v>
      </c>
      <c r="C854" s="78" t="s">
        <v>885</v>
      </c>
      <c r="D854" s="59" t="s">
        <v>0</v>
      </c>
      <c r="E854" s="59">
        <v>300</v>
      </c>
      <c r="F854" s="61">
        <v>1.1000000000000001</v>
      </c>
      <c r="G854" s="61">
        <f t="shared" si="102"/>
        <v>0.17600000000000002</v>
      </c>
      <c r="H854" s="61">
        <f t="shared" si="106"/>
        <v>59.4</v>
      </c>
      <c r="I854" s="62">
        <f t="shared" si="105"/>
        <v>330</v>
      </c>
      <c r="J854" s="63">
        <f t="shared" si="104"/>
        <v>389.4</v>
      </c>
      <c r="K854" s="46"/>
    </row>
    <row r="855" spans="1:11" s="36" customFormat="1" ht="28.5" x14ac:dyDescent="0.45">
      <c r="A855" s="106">
        <v>10</v>
      </c>
      <c r="B855" s="57">
        <v>45432</v>
      </c>
      <c r="C855" s="78" t="s">
        <v>912</v>
      </c>
      <c r="D855" s="59" t="s">
        <v>0</v>
      </c>
      <c r="E855" s="59">
        <v>10</v>
      </c>
      <c r="F855" s="61">
        <v>835</v>
      </c>
      <c r="G855" s="61">
        <f t="shared" si="102"/>
        <v>133.6</v>
      </c>
      <c r="H855" s="61">
        <f t="shared" si="106"/>
        <v>1503</v>
      </c>
      <c r="I855" s="62">
        <f t="shared" si="105"/>
        <v>8350</v>
      </c>
      <c r="J855" s="63">
        <f t="shared" si="104"/>
        <v>9853</v>
      </c>
      <c r="K855" s="46"/>
    </row>
    <row r="856" spans="1:11" s="36" customFormat="1" ht="28.5" x14ac:dyDescent="0.45">
      <c r="A856" s="106">
        <v>20</v>
      </c>
      <c r="B856" s="57">
        <v>45453</v>
      </c>
      <c r="C856" s="78" t="s">
        <v>987</v>
      </c>
      <c r="D856" s="59" t="s">
        <v>0</v>
      </c>
      <c r="E856" s="59">
        <v>15</v>
      </c>
      <c r="F856" s="61">
        <v>100</v>
      </c>
      <c r="G856" s="61">
        <f t="shared" si="102"/>
        <v>16</v>
      </c>
      <c r="H856" s="61">
        <f>E856*F856*0.18</f>
        <v>270</v>
      </c>
      <c r="I856" s="62">
        <f t="shared" si="105"/>
        <v>1500</v>
      </c>
      <c r="J856" s="63">
        <f t="shared" si="104"/>
        <v>1770</v>
      </c>
      <c r="K856" s="46"/>
    </row>
    <row r="857" spans="1:11" s="36" customFormat="1" ht="28.5" x14ac:dyDescent="0.45">
      <c r="A857" s="106">
        <v>10</v>
      </c>
      <c r="B857" s="57">
        <v>45453</v>
      </c>
      <c r="C857" s="78" t="s">
        <v>964</v>
      </c>
      <c r="D857" s="59" t="s">
        <v>0</v>
      </c>
      <c r="E857" s="59">
        <v>8</v>
      </c>
      <c r="F857" s="61">
        <v>30</v>
      </c>
      <c r="G857" s="61">
        <f t="shared" si="102"/>
        <v>4.8</v>
      </c>
      <c r="H857" s="61">
        <f>E857*F857*0.18</f>
        <v>43.199999999999996</v>
      </c>
      <c r="I857" s="62">
        <f t="shared" si="105"/>
        <v>240</v>
      </c>
      <c r="J857" s="63">
        <f t="shared" si="104"/>
        <v>283.2</v>
      </c>
      <c r="K857" s="46"/>
    </row>
    <row r="858" spans="1:11" s="36" customFormat="1" ht="28.5" x14ac:dyDescent="0.45">
      <c r="A858" s="106">
        <v>1</v>
      </c>
      <c r="B858" s="57">
        <v>45453</v>
      </c>
      <c r="C858" s="78" t="s">
        <v>968</v>
      </c>
      <c r="D858" s="59" t="s">
        <v>441</v>
      </c>
      <c r="E858" s="59">
        <v>1</v>
      </c>
      <c r="F858" s="61">
        <v>425</v>
      </c>
      <c r="G858" s="61">
        <f t="shared" si="102"/>
        <v>68</v>
      </c>
      <c r="H858" s="61">
        <f>E858*F858*0.18</f>
        <v>76.5</v>
      </c>
      <c r="I858" s="62">
        <f t="shared" si="105"/>
        <v>425</v>
      </c>
      <c r="J858" s="63">
        <f t="shared" si="104"/>
        <v>501.5</v>
      </c>
      <c r="K858" s="46"/>
    </row>
    <row r="859" spans="1:11" s="36" customFormat="1" ht="28.5" x14ac:dyDescent="0.45">
      <c r="A859" s="106">
        <v>16</v>
      </c>
      <c r="B859" s="57">
        <v>44792</v>
      </c>
      <c r="C859" s="64" t="s">
        <v>578</v>
      </c>
      <c r="D859" s="59" t="s">
        <v>540</v>
      </c>
      <c r="E859" s="59">
        <v>0</v>
      </c>
      <c r="F859" s="61">
        <v>0</v>
      </c>
      <c r="G859" s="61">
        <f t="shared" si="102"/>
        <v>0</v>
      </c>
      <c r="H859" s="61">
        <f t="shared" si="103"/>
        <v>0</v>
      </c>
      <c r="I859" s="62">
        <f t="shared" si="105"/>
        <v>0</v>
      </c>
      <c r="J859" s="63">
        <f t="shared" si="104"/>
        <v>0</v>
      </c>
      <c r="K859" s="46"/>
    </row>
    <row r="860" spans="1:11" s="36" customFormat="1" ht="28.5" x14ac:dyDescent="0.45">
      <c r="A860" s="106">
        <v>167</v>
      </c>
      <c r="B860" s="57">
        <v>44817</v>
      </c>
      <c r="C860" s="64" t="s">
        <v>578</v>
      </c>
      <c r="D860" s="59" t="s">
        <v>540</v>
      </c>
      <c r="E860" s="59">
        <v>0</v>
      </c>
      <c r="F860" s="61">
        <v>0</v>
      </c>
      <c r="G860" s="61">
        <f t="shared" si="102"/>
        <v>0</v>
      </c>
      <c r="H860" s="61">
        <f t="shared" si="103"/>
        <v>0</v>
      </c>
      <c r="I860" s="62">
        <f t="shared" si="105"/>
        <v>0</v>
      </c>
      <c r="J860" s="63">
        <f t="shared" si="104"/>
        <v>0</v>
      </c>
      <c r="K860" s="46"/>
    </row>
    <row r="861" spans="1:11" s="36" customFormat="1" ht="28.5" x14ac:dyDescent="0.45">
      <c r="A861" s="106">
        <v>8</v>
      </c>
      <c r="B861" s="57">
        <v>44861</v>
      </c>
      <c r="C861" s="64" t="s">
        <v>588</v>
      </c>
      <c r="D861" s="59" t="s">
        <v>540</v>
      </c>
      <c r="E861" s="59">
        <v>0</v>
      </c>
      <c r="F861" s="61">
        <v>0</v>
      </c>
      <c r="G861" s="61">
        <f t="shared" si="102"/>
        <v>0</v>
      </c>
      <c r="H861" s="61">
        <f t="shared" si="103"/>
        <v>0</v>
      </c>
      <c r="I861" s="62">
        <f t="shared" si="105"/>
        <v>0</v>
      </c>
      <c r="J861" s="63">
        <f t="shared" si="104"/>
        <v>0</v>
      </c>
      <c r="K861" s="46"/>
    </row>
    <row r="862" spans="1:11" ht="28.5" x14ac:dyDescent="0.45">
      <c r="A862" s="106">
        <v>4</v>
      </c>
      <c r="B862" s="57">
        <v>44456</v>
      </c>
      <c r="C862" s="64" t="s">
        <v>354</v>
      </c>
      <c r="D862" s="59" t="s">
        <v>103</v>
      </c>
      <c r="E862" s="59">
        <v>0</v>
      </c>
      <c r="F862" s="61">
        <v>84</v>
      </c>
      <c r="G862" s="61">
        <f t="shared" si="102"/>
        <v>13.44</v>
      </c>
      <c r="H862" s="61">
        <f t="shared" si="103"/>
        <v>0</v>
      </c>
      <c r="I862" s="62">
        <f t="shared" si="105"/>
        <v>0</v>
      </c>
      <c r="J862" s="63">
        <f t="shared" si="104"/>
        <v>0</v>
      </c>
      <c r="K862" s="46"/>
    </row>
    <row r="863" spans="1:11" s="36" customFormat="1" ht="28.5" x14ac:dyDescent="0.45">
      <c r="A863" s="106">
        <v>12</v>
      </c>
      <c r="B863" s="57">
        <v>44917</v>
      </c>
      <c r="C863" s="64" t="s">
        <v>354</v>
      </c>
      <c r="D863" s="59" t="s">
        <v>540</v>
      </c>
      <c r="E863" s="59">
        <v>0</v>
      </c>
      <c r="F863" s="61">
        <v>98</v>
      </c>
      <c r="G863" s="61">
        <f t="shared" si="102"/>
        <v>15.68</v>
      </c>
      <c r="H863" s="61">
        <f t="shared" si="103"/>
        <v>0</v>
      </c>
      <c r="I863" s="62">
        <f t="shared" si="105"/>
        <v>0</v>
      </c>
      <c r="J863" s="63">
        <f t="shared" si="104"/>
        <v>0</v>
      </c>
      <c r="K863" s="46"/>
    </row>
    <row r="864" spans="1:11" s="36" customFormat="1" ht="28.5" x14ac:dyDescent="0.45">
      <c r="A864" s="106">
        <v>800</v>
      </c>
      <c r="B864" s="57">
        <v>45401</v>
      </c>
      <c r="C864" s="64" t="s">
        <v>830</v>
      </c>
      <c r="D864" s="59" t="s">
        <v>540</v>
      </c>
      <c r="E864" s="59">
        <v>543</v>
      </c>
      <c r="F864" s="61">
        <v>39</v>
      </c>
      <c r="G864" s="61">
        <f t="shared" si="102"/>
        <v>6.24</v>
      </c>
      <c r="H864" s="61">
        <f>E864*F864*0.18</f>
        <v>3811.8599999999997</v>
      </c>
      <c r="I864" s="62">
        <f t="shared" si="105"/>
        <v>21177</v>
      </c>
      <c r="J864" s="63">
        <f t="shared" si="104"/>
        <v>24988.86</v>
      </c>
      <c r="K864" s="46"/>
    </row>
    <row r="865" spans="1:11" s="36" customFormat="1" ht="28.5" x14ac:dyDescent="0.45">
      <c r="A865" s="106">
        <v>0</v>
      </c>
      <c r="B865" s="57">
        <v>45061</v>
      </c>
      <c r="C865" s="64" t="s">
        <v>682</v>
      </c>
      <c r="D865" s="59" t="s">
        <v>540</v>
      </c>
      <c r="E865" s="59">
        <v>0</v>
      </c>
      <c r="F865" s="61">
        <v>127.12</v>
      </c>
      <c r="G865" s="61">
        <f t="shared" si="102"/>
        <v>20.339200000000002</v>
      </c>
      <c r="H865" s="61">
        <f>E865*F865*0.18</f>
        <v>0</v>
      </c>
      <c r="I865" s="62">
        <f t="shared" si="105"/>
        <v>0</v>
      </c>
      <c r="J865" s="63">
        <f t="shared" si="104"/>
        <v>0</v>
      </c>
      <c r="K865" s="46"/>
    </row>
    <row r="866" spans="1:11" ht="28.5" x14ac:dyDescent="0.45">
      <c r="A866" s="106">
        <v>315</v>
      </c>
      <c r="B866" s="57">
        <v>44183</v>
      </c>
      <c r="C866" s="58" t="s">
        <v>192</v>
      </c>
      <c r="D866" s="59" t="s">
        <v>103</v>
      </c>
      <c r="E866" s="59">
        <v>0</v>
      </c>
      <c r="F866" s="61">
        <v>118</v>
      </c>
      <c r="G866" s="61">
        <f t="shared" si="102"/>
        <v>18.88</v>
      </c>
      <c r="H866" s="61">
        <f t="shared" si="103"/>
        <v>0</v>
      </c>
      <c r="I866" s="62">
        <f t="shared" si="105"/>
        <v>0</v>
      </c>
      <c r="J866" s="63">
        <f t="shared" si="104"/>
        <v>0</v>
      </c>
      <c r="K866" s="46"/>
    </row>
    <row r="867" spans="1:11" s="36" customFormat="1" ht="28.5" x14ac:dyDescent="0.45">
      <c r="A867" s="106">
        <v>480</v>
      </c>
      <c r="B867" s="57">
        <v>44917</v>
      </c>
      <c r="C867" s="58" t="s">
        <v>192</v>
      </c>
      <c r="D867" s="59" t="s">
        <v>540</v>
      </c>
      <c r="E867" s="59">
        <v>0</v>
      </c>
      <c r="F867" s="61">
        <v>145</v>
      </c>
      <c r="G867" s="61">
        <f>0.18*F867</f>
        <v>26.099999999999998</v>
      </c>
      <c r="H867" s="61">
        <f>E867*F867*0.18</f>
        <v>0</v>
      </c>
      <c r="I867" s="62">
        <f t="shared" si="105"/>
        <v>0</v>
      </c>
      <c r="J867" s="63">
        <f t="shared" si="104"/>
        <v>0</v>
      </c>
      <c r="K867" s="46"/>
    </row>
    <row r="868" spans="1:11" s="36" customFormat="1" ht="28.5" x14ac:dyDescent="0.45">
      <c r="A868" s="106">
        <v>1000</v>
      </c>
      <c r="B868" s="57">
        <v>45401</v>
      </c>
      <c r="C868" s="58" t="s">
        <v>831</v>
      </c>
      <c r="D868" s="59" t="s">
        <v>540</v>
      </c>
      <c r="E868" s="59">
        <v>937</v>
      </c>
      <c r="F868" s="61">
        <v>943</v>
      </c>
      <c r="G868" s="61">
        <f>0.18*F868</f>
        <v>169.73999999999998</v>
      </c>
      <c r="H868" s="61">
        <f>E868*F868*0.18</f>
        <v>159046.38</v>
      </c>
      <c r="I868" s="62">
        <f t="shared" si="105"/>
        <v>883591</v>
      </c>
      <c r="J868" s="63">
        <f t="shared" si="104"/>
        <v>1042637.38</v>
      </c>
      <c r="K868" s="46"/>
    </row>
    <row r="869" spans="1:11" ht="28.5" x14ac:dyDescent="0.45">
      <c r="A869" s="106">
        <v>0</v>
      </c>
      <c r="B869" s="57">
        <v>44183</v>
      </c>
      <c r="C869" s="58" t="s">
        <v>193</v>
      </c>
      <c r="D869" s="59" t="s">
        <v>103</v>
      </c>
      <c r="E869" s="59">
        <v>0</v>
      </c>
      <c r="F869" s="61">
        <v>63.72</v>
      </c>
      <c r="G869" s="61">
        <f t="shared" si="102"/>
        <v>10.1952</v>
      </c>
      <c r="H869" s="61">
        <f t="shared" si="103"/>
        <v>0</v>
      </c>
      <c r="I869" s="62">
        <f t="shared" si="105"/>
        <v>0</v>
      </c>
      <c r="J869" s="63">
        <f t="shared" si="104"/>
        <v>0</v>
      </c>
      <c r="K869" s="46"/>
    </row>
    <row r="870" spans="1:11" ht="28.5" x14ac:dyDescent="0.45">
      <c r="A870" s="106">
        <v>40</v>
      </c>
      <c r="B870" s="57">
        <v>44351</v>
      </c>
      <c r="C870" s="58" t="s">
        <v>191</v>
      </c>
      <c r="D870" s="59" t="s">
        <v>540</v>
      </c>
      <c r="E870" s="59">
        <v>0</v>
      </c>
      <c r="F870" s="61">
        <v>44.84</v>
      </c>
      <c r="G870" s="61">
        <f t="shared" si="102"/>
        <v>7.1744000000000003</v>
      </c>
      <c r="H870" s="61">
        <f t="shared" si="103"/>
        <v>0</v>
      </c>
      <c r="I870" s="62">
        <f t="shared" si="105"/>
        <v>0</v>
      </c>
      <c r="J870" s="63">
        <f t="shared" si="104"/>
        <v>0</v>
      </c>
      <c r="K870" s="46"/>
    </row>
    <row r="871" spans="1:11" s="36" customFormat="1" ht="28.5" x14ac:dyDescent="0.45">
      <c r="A871" s="106">
        <v>500</v>
      </c>
      <c r="B871" s="57">
        <v>45061</v>
      </c>
      <c r="C871" s="58" t="s">
        <v>681</v>
      </c>
      <c r="D871" s="59" t="s">
        <v>540</v>
      </c>
      <c r="E871" s="59">
        <v>0</v>
      </c>
      <c r="F871" s="61">
        <v>50.85</v>
      </c>
      <c r="G871" s="61">
        <f t="shared" si="102"/>
        <v>8.136000000000001</v>
      </c>
      <c r="H871" s="61">
        <f>E871*F871*0.18</f>
        <v>0</v>
      </c>
      <c r="I871" s="62">
        <f t="shared" si="105"/>
        <v>0</v>
      </c>
      <c r="J871" s="63">
        <f t="shared" si="104"/>
        <v>0</v>
      </c>
      <c r="K871" s="46"/>
    </row>
    <row r="872" spans="1:11" s="36" customFormat="1" ht="28.5" x14ac:dyDescent="0.45">
      <c r="A872" s="106">
        <v>1</v>
      </c>
      <c r="B872" s="57">
        <v>45222</v>
      </c>
      <c r="C872" s="58" t="s">
        <v>758</v>
      </c>
      <c r="D872" s="59" t="s">
        <v>96</v>
      </c>
      <c r="E872" s="59">
        <v>0</v>
      </c>
      <c r="F872" s="61">
        <v>13000</v>
      </c>
      <c r="G872" s="61">
        <f t="shared" si="102"/>
        <v>2080</v>
      </c>
      <c r="H872" s="61">
        <f>E872*F872*0.18</f>
        <v>0</v>
      </c>
      <c r="I872" s="62">
        <f t="shared" si="105"/>
        <v>0</v>
      </c>
      <c r="J872" s="63">
        <f t="shared" si="104"/>
        <v>0</v>
      </c>
      <c r="K872" s="46"/>
    </row>
    <row r="873" spans="1:11" s="36" customFormat="1" ht="28.5" x14ac:dyDescent="0.45">
      <c r="A873" s="106">
        <v>50</v>
      </c>
      <c r="B873" s="57">
        <v>45440</v>
      </c>
      <c r="C873" s="58" t="s">
        <v>930</v>
      </c>
      <c r="D873" s="59" t="s">
        <v>96</v>
      </c>
      <c r="E873" s="59">
        <v>50</v>
      </c>
      <c r="F873" s="61">
        <v>68</v>
      </c>
      <c r="G873" s="61">
        <f t="shared" si="102"/>
        <v>10.88</v>
      </c>
      <c r="H873" s="61">
        <f>E873*F873*0.18</f>
        <v>612</v>
      </c>
      <c r="I873" s="62">
        <f t="shared" si="105"/>
        <v>3400</v>
      </c>
      <c r="J873" s="63">
        <f t="shared" si="104"/>
        <v>4012</v>
      </c>
      <c r="K873" s="46"/>
    </row>
    <row r="874" spans="1:11" s="36" customFormat="1" ht="28.5" x14ac:dyDescent="0.45">
      <c r="A874" s="106">
        <v>4</v>
      </c>
      <c r="B874" s="57">
        <v>45418</v>
      </c>
      <c r="C874" s="58" t="s">
        <v>866</v>
      </c>
      <c r="D874" s="59" t="s">
        <v>96</v>
      </c>
      <c r="E874" s="59">
        <v>0</v>
      </c>
      <c r="F874" s="61">
        <v>1043</v>
      </c>
      <c r="G874" s="61">
        <f t="shared" si="102"/>
        <v>166.88</v>
      </c>
      <c r="H874" s="61">
        <f>E874*F874*0.18</f>
        <v>0</v>
      </c>
      <c r="I874" s="62">
        <f t="shared" si="105"/>
        <v>0</v>
      </c>
      <c r="J874" s="63">
        <f t="shared" si="104"/>
        <v>0</v>
      </c>
      <c r="K874" s="46"/>
    </row>
    <row r="875" spans="1:11" s="36" customFormat="1" ht="28.5" x14ac:dyDescent="0.45">
      <c r="A875" s="106">
        <v>0</v>
      </c>
      <c r="B875" s="57">
        <v>44192</v>
      </c>
      <c r="C875" s="58" t="s">
        <v>590</v>
      </c>
      <c r="D875" s="59" t="s">
        <v>0</v>
      </c>
      <c r="E875" s="59">
        <v>0</v>
      </c>
      <c r="F875" s="61">
        <v>0</v>
      </c>
      <c r="G875" s="61">
        <f t="shared" si="102"/>
        <v>0</v>
      </c>
      <c r="H875" s="61">
        <f t="shared" si="103"/>
        <v>0</v>
      </c>
      <c r="I875" s="62">
        <f t="shared" si="105"/>
        <v>0</v>
      </c>
      <c r="J875" s="63">
        <f t="shared" si="104"/>
        <v>0</v>
      </c>
      <c r="K875" s="46"/>
    </row>
    <row r="876" spans="1:11" ht="28.5" x14ac:dyDescent="0.45">
      <c r="A876" s="106">
        <v>500</v>
      </c>
      <c r="B876" s="57">
        <v>44192</v>
      </c>
      <c r="C876" s="58" t="s">
        <v>381</v>
      </c>
      <c r="D876" s="59" t="s">
        <v>0</v>
      </c>
      <c r="E876" s="59">
        <v>0</v>
      </c>
      <c r="F876" s="61">
        <v>4995</v>
      </c>
      <c r="G876" s="61">
        <f t="shared" si="102"/>
        <v>799.2</v>
      </c>
      <c r="H876" s="61">
        <f t="shared" si="103"/>
        <v>0</v>
      </c>
      <c r="I876" s="62">
        <f t="shared" si="105"/>
        <v>0</v>
      </c>
      <c r="J876" s="63">
        <f t="shared" si="104"/>
        <v>0</v>
      </c>
      <c r="K876" s="46"/>
    </row>
    <row r="877" spans="1:11" s="36" customFormat="1" ht="28.5" x14ac:dyDescent="0.45">
      <c r="A877" s="106">
        <v>0</v>
      </c>
      <c r="B877" s="57">
        <v>44219</v>
      </c>
      <c r="C877" s="58" t="s">
        <v>579</v>
      </c>
      <c r="D877" s="74" t="s">
        <v>0</v>
      </c>
      <c r="E877" s="59">
        <v>0</v>
      </c>
      <c r="F877" s="61">
        <v>425</v>
      </c>
      <c r="G877" s="61">
        <f t="shared" si="102"/>
        <v>68</v>
      </c>
      <c r="H877" s="61">
        <f t="shared" si="103"/>
        <v>0</v>
      </c>
      <c r="I877" s="62">
        <f t="shared" si="105"/>
        <v>0</v>
      </c>
      <c r="J877" s="63">
        <f t="shared" si="104"/>
        <v>0</v>
      </c>
      <c r="K877" s="46"/>
    </row>
    <row r="878" spans="1:11" s="40" customFormat="1" ht="28.5" x14ac:dyDescent="0.45">
      <c r="A878" s="106">
        <v>0</v>
      </c>
      <c r="B878" s="72">
        <v>44756</v>
      </c>
      <c r="C878" s="73" t="s">
        <v>580</v>
      </c>
      <c r="D878" s="101" t="s">
        <v>0</v>
      </c>
      <c r="E878" s="74">
        <v>0</v>
      </c>
      <c r="F878" s="75">
        <v>301.91000000000003</v>
      </c>
      <c r="G878" s="75">
        <f>0.18*F878</f>
        <v>54.343800000000002</v>
      </c>
      <c r="H878" s="75">
        <f>E878*F878*0.18</f>
        <v>0</v>
      </c>
      <c r="I878" s="76">
        <f t="shared" si="105"/>
        <v>0</v>
      </c>
      <c r="J878" s="119">
        <f t="shared" si="104"/>
        <v>0</v>
      </c>
      <c r="K878" s="77"/>
    </row>
    <row r="879" spans="1:11" s="103" customFormat="1" ht="28.5" x14ac:dyDescent="0.45">
      <c r="A879" s="106">
        <v>0</v>
      </c>
      <c r="B879" s="100">
        <v>44523</v>
      </c>
      <c r="C879" s="104" t="s">
        <v>581</v>
      </c>
      <c r="D879" s="59" t="s">
        <v>0</v>
      </c>
      <c r="E879" s="101">
        <v>0</v>
      </c>
      <c r="F879" s="75">
        <v>295</v>
      </c>
      <c r="G879" s="75">
        <f t="shared" ref="G879:G929" si="107">0.16*F879</f>
        <v>47.2</v>
      </c>
      <c r="H879" s="75">
        <f t="shared" ref="H879:H927" si="108">E879*F879*0.16</f>
        <v>0</v>
      </c>
      <c r="I879" s="62">
        <f t="shared" si="105"/>
        <v>0</v>
      </c>
      <c r="J879" s="123">
        <f t="shared" si="104"/>
        <v>0</v>
      </c>
      <c r="K879" s="102"/>
    </row>
    <row r="880" spans="1:11" ht="28.5" x14ac:dyDescent="0.45">
      <c r="A880" s="111">
        <v>2</v>
      </c>
      <c r="B880" s="57">
        <v>43647</v>
      </c>
      <c r="C880" s="73" t="s">
        <v>224</v>
      </c>
      <c r="D880" s="59" t="s">
        <v>0</v>
      </c>
      <c r="E880" s="59">
        <v>0</v>
      </c>
      <c r="F880" s="61">
        <v>2259.6999999999998</v>
      </c>
      <c r="G880" s="61">
        <f t="shared" si="107"/>
        <v>361.55199999999996</v>
      </c>
      <c r="H880" s="61">
        <f t="shared" si="108"/>
        <v>0</v>
      </c>
      <c r="I880" s="62">
        <f t="shared" si="105"/>
        <v>0</v>
      </c>
      <c r="J880" s="63">
        <f t="shared" si="104"/>
        <v>0</v>
      </c>
      <c r="K880" s="46"/>
    </row>
    <row r="881" spans="1:11" ht="28.5" x14ac:dyDescent="0.45">
      <c r="A881" s="112">
        <v>0</v>
      </c>
      <c r="B881" s="57">
        <v>43647</v>
      </c>
      <c r="C881" s="73" t="s">
        <v>225</v>
      </c>
      <c r="D881" s="59" t="s">
        <v>0</v>
      </c>
      <c r="E881" s="59">
        <v>0</v>
      </c>
      <c r="F881" s="61">
        <v>2259.6999999999998</v>
      </c>
      <c r="G881" s="61">
        <f t="shared" si="107"/>
        <v>361.55199999999996</v>
      </c>
      <c r="H881" s="61">
        <f t="shared" si="108"/>
        <v>0</v>
      </c>
      <c r="I881" s="62">
        <f t="shared" si="105"/>
        <v>0</v>
      </c>
      <c r="J881" s="63">
        <f t="shared" si="104"/>
        <v>0</v>
      </c>
      <c r="K881" s="46"/>
    </row>
    <row r="882" spans="1:11" ht="28.5" x14ac:dyDescent="0.45">
      <c r="A882" s="106">
        <v>0</v>
      </c>
      <c r="B882" s="57">
        <v>43647</v>
      </c>
      <c r="C882" s="58" t="s">
        <v>226</v>
      </c>
      <c r="D882" s="59" t="s">
        <v>0</v>
      </c>
      <c r="E882" s="59">
        <v>0</v>
      </c>
      <c r="F882" s="61">
        <v>2259.6999999999998</v>
      </c>
      <c r="G882" s="61">
        <f>0.16*F882</f>
        <v>361.55199999999996</v>
      </c>
      <c r="H882" s="61">
        <f t="shared" si="108"/>
        <v>0</v>
      </c>
      <c r="I882" s="62">
        <f t="shared" si="105"/>
        <v>0</v>
      </c>
      <c r="J882" s="63">
        <f t="shared" si="104"/>
        <v>0</v>
      </c>
      <c r="K882" s="46"/>
    </row>
    <row r="883" spans="1:11" ht="28.5" x14ac:dyDescent="0.45">
      <c r="A883" s="106">
        <v>0</v>
      </c>
      <c r="B883" s="57">
        <v>43647</v>
      </c>
      <c r="C883" s="58" t="s">
        <v>227</v>
      </c>
      <c r="D883" s="59" t="s">
        <v>0</v>
      </c>
      <c r="E883" s="59">
        <v>0</v>
      </c>
      <c r="F883" s="61">
        <v>3522.3</v>
      </c>
      <c r="G883" s="61">
        <f t="shared" ref="G883:G890" si="109">0.16*F883</f>
        <v>563.5680000000001</v>
      </c>
      <c r="H883" s="61">
        <f t="shared" si="108"/>
        <v>0</v>
      </c>
      <c r="I883" s="62">
        <f t="shared" si="105"/>
        <v>0</v>
      </c>
      <c r="J883" s="63">
        <f t="shared" si="104"/>
        <v>0</v>
      </c>
      <c r="K883" s="46"/>
    </row>
    <row r="884" spans="1:11" s="36" customFormat="1" ht="28.5" x14ac:dyDescent="0.45">
      <c r="A884" s="106">
        <v>9</v>
      </c>
      <c r="B884" s="57">
        <v>45222</v>
      </c>
      <c r="C884" s="58" t="s">
        <v>761</v>
      </c>
      <c r="D884" s="59" t="s">
        <v>0</v>
      </c>
      <c r="E884" s="59">
        <v>0</v>
      </c>
      <c r="F884" s="61">
        <v>199</v>
      </c>
      <c r="G884" s="61">
        <f t="shared" si="109"/>
        <v>31.84</v>
      </c>
      <c r="H884" s="61">
        <f t="shared" ref="H884:H890" si="110">E884*F884*0.18</f>
        <v>0</v>
      </c>
      <c r="I884" s="62">
        <f t="shared" si="105"/>
        <v>0</v>
      </c>
      <c r="J884" s="63">
        <f t="shared" si="104"/>
        <v>0</v>
      </c>
      <c r="K884" s="46"/>
    </row>
    <row r="885" spans="1:11" s="36" customFormat="1" ht="28.5" x14ac:dyDescent="0.45">
      <c r="A885" s="106">
        <v>20</v>
      </c>
      <c r="B885" s="57">
        <v>45222</v>
      </c>
      <c r="C885" s="58" t="s">
        <v>762</v>
      </c>
      <c r="D885" s="59" t="s">
        <v>0</v>
      </c>
      <c r="E885" s="59">
        <v>0</v>
      </c>
      <c r="F885" s="61">
        <v>200</v>
      </c>
      <c r="G885" s="61">
        <f t="shared" si="109"/>
        <v>32</v>
      </c>
      <c r="H885" s="61">
        <f t="shared" si="110"/>
        <v>0</v>
      </c>
      <c r="I885" s="62">
        <f t="shared" si="105"/>
        <v>0</v>
      </c>
      <c r="J885" s="63">
        <f t="shared" si="104"/>
        <v>0</v>
      </c>
      <c r="K885" s="46"/>
    </row>
    <row r="886" spans="1:11" s="36" customFormat="1" ht="28.5" x14ac:dyDescent="0.45">
      <c r="A886" s="106">
        <v>0</v>
      </c>
      <c r="B886" s="57">
        <v>45231</v>
      </c>
      <c r="C886" s="58" t="s">
        <v>820</v>
      </c>
      <c r="D886" s="59" t="s">
        <v>2</v>
      </c>
      <c r="E886" s="59">
        <v>8</v>
      </c>
      <c r="F886" s="61">
        <v>289</v>
      </c>
      <c r="G886" s="61">
        <f t="shared" si="109"/>
        <v>46.24</v>
      </c>
      <c r="H886" s="61">
        <f t="shared" si="110"/>
        <v>416.15999999999997</v>
      </c>
      <c r="I886" s="62">
        <f t="shared" si="105"/>
        <v>2312</v>
      </c>
      <c r="J886" s="63">
        <f t="shared" si="104"/>
        <v>2728.16</v>
      </c>
      <c r="K886" s="46"/>
    </row>
    <row r="887" spans="1:11" s="36" customFormat="1" ht="28.5" x14ac:dyDescent="0.45">
      <c r="A887" s="106">
        <v>7</v>
      </c>
      <c r="B887" s="57">
        <v>45231</v>
      </c>
      <c r="C887" s="58" t="s">
        <v>766</v>
      </c>
      <c r="D887" s="59" t="s">
        <v>2</v>
      </c>
      <c r="E887" s="59">
        <v>2</v>
      </c>
      <c r="F887" s="61">
        <v>232</v>
      </c>
      <c r="G887" s="61">
        <f t="shared" si="109"/>
        <v>37.119999999999997</v>
      </c>
      <c r="H887" s="61">
        <f t="shared" si="110"/>
        <v>83.52</v>
      </c>
      <c r="I887" s="62">
        <f t="shared" si="105"/>
        <v>464</v>
      </c>
      <c r="J887" s="63">
        <f t="shared" si="104"/>
        <v>547.52</v>
      </c>
      <c r="K887" s="46"/>
    </row>
    <row r="888" spans="1:11" s="36" customFormat="1" ht="28.5" x14ac:dyDescent="0.45">
      <c r="A888" s="106">
        <v>500</v>
      </c>
      <c r="B888" s="57">
        <v>45231</v>
      </c>
      <c r="C888" s="58" t="s">
        <v>769</v>
      </c>
      <c r="D888" s="59" t="s">
        <v>0</v>
      </c>
      <c r="E888" s="59">
        <v>200</v>
      </c>
      <c r="F888" s="61">
        <v>12</v>
      </c>
      <c r="G888" s="61">
        <f t="shared" si="109"/>
        <v>1.92</v>
      </c>
      <c r="H888" s="61">
        <f t="shared" si="110"/>
        <v>432</v>
      </c>
      <c r="I888" s="62">
        <f t="shared" si="105"/>
        <v>2400</v>
      </c>
      <c r="J888" s="63">
        <f t="shared" si="104"/>
        <v>2832</v>
      </c>
      <c r="K888" s="46"/>
    </row>
    <row r="889" spans="1:11" s="36" customFormat="1" ht="28.5" x14ac:dyDescent="0.45">
      <c r="A889" s="106">
        <v>12</v>
      </c>
      <c r="B889" s="57">
        <v>45447</v>
      </c>
      <c r="C889" s="58" t="s">
        <v>1019</v>
      </c>
      <c r="D889" s="59" t="s">
        <v>2</v>
      </c>
      <c r="E889" s="59">
        <v>12</v>
      </c>
      <c r="F889" s="61">
        <v>324</v>
      </c>
      <c r="G889" s="61">
        <f t="shared" si="109"/>
        <v>51.84</v>
      </c>
      <c r="H889" s="61">
        <f>E889*F889*0.18</f>
        <v>699.83999999999992</v>
      </c>
      <c r="I889" s="62">
        <f t="shared" si="105"/>
        <v>3888</v>
      </c>
      <c r="J889" s="63">
        <f t="shared" si="104"/>
        <v>4587.84</v>
      </c>
      <c r="K889" s="46"/>
    </row>
    <row r="890" spans="1:11" s="36" customFormat="1" ht="28.5" x14ac:dyDescent="0.45">
      <c r="A890" s="106">
        <v>132</v>
      </c>
      <c r="B890" s="57">
        <v>45223</v>
      </c>
      <c r="C890" s="58" t="s">
        <v>763</v>
      </c>
      <c r="D890" s="59" t="s">
        <v>0</v>
      </c>
      <c r="E890" s="59">
        <v>2</v>
      </c>
      <c r="F890" s="61">
        <v>200</v>
      </c>
      <c r="G890" s="61">
        <f t="shared" si="109"/>
        <v>32</v>
      </c>
      <c r="H890" s="61">
        <f t="shared" si="110"/>
        <v>72</v>
      </c>
      <c r="I890" s="62">
        <f t="shared" si="105"/>
        <v>400</v>
      </c>
      <c r="J890" s="63">
        <f t="shared" si="104"/>
        <v>472</v>
      </c>
      <c r="K890" s="46"/>
    </row>
    <row r="891" spans="1:11" s="36" customFormat="1" ht="28.5" x14ac:dyDescent="0.45">
      <c r="A891" s="106">
        <v>0</v>
      </c>
      <c r="B891" s="57">
        <v>44676</v>
      </c>
      <c r="C891" s="58" t="s">
        <v>512</v>
      </c>
      <c r="D891" s="59" t="s">
        <v>0</v>
      </c>
      <c r="E891" s="59">
        <v>0</v>
      </c>
      <c r="F891" s="61">
        <v>0</v>
      </c>
      <c r="G891" s="61">
        <f t="shared" si="107"/>
        <v>0</v>
      </c>
      <c r="H891" s="61">
        <f t="shared" si="108"/>
        <v>0</v>
      </c>
      <c r="I891" s="62">
        <f t="shared" si="105"/>
        <v>0</v>
      </c>
      <c r="J891" s="63">
        <f t="shared" si="104"/>
        <v>0</v>
      </c>
      <c r="K891" s="46"/>
    </row>
    <row r="892" spans="1:11" s="36" customFormat="1" ht="28.5" x14ac:dyDescent="0.45">
      <c r="A892" s="106">
        <v>30</v>
      </c>
      <c r="B892" s="57">
        <v>45262</v>
      </c>
      <c r="C892" s="58" t="s">
        <v>513</v>
      </c>
      <c r="D892" s="59" t="s">
        <v>0</v>
      </c>
      <c r="E892" s="59">
        <v>0</v>
      </c>
      <c r="F892" s="61">
        <v>0</v>
      </c>
      <c r="G892" s="61">
        <f t="shared" si="107"/>
        <v>0</v>
      </c>
      <c r="H892" s="61">
        <f t="shared" si="108"/>
        <v>0</v>
      </c>
      <c r="I892" s="62">
        <f t="shared" si="105"/>
        <v>0</v>
      </c>
      <c r="J892" s="63">
        <f t="shared" si="104"/>
        <v>0</v>
      </c>
      <c r="K892" s="46"/>
    </row>
    <row r="893" spans="1:11" ht="28.5" x14ac:dyDescent="0.45">
      <c r="A893" s="106">
        <v>0</v>
      </c>
      <c r="B893" s="57">
        <v>43500</v>
      </c>
      <c r="C893" s="58" t="s">
        <v>235</v>
      </c>
      <c r="D893" s="59" t="s">
        <v>241</v>
      </c>
      <c r="E893" s="59">
        <v>0</v>
      </c>
      <c r="F893" s="61">
        <v>9</v>
      </c>
      <c r="G893" s="61">
        <f t="shared" si="107"/>
        <v>1.44</v>
      </c>
      <c r="H893" s="61">
        <f t="shared" si="108"/>
        <v>0</v>
      </c>
      <c r="I893" s="62">
        <f t="shared" si="105"/>
        <v>0</v>
      </c>
      <c r="J893" s="63">
        <f t="shared" si="104"/>
        <v>0</v>
      </c>
      <c r="K893" s="46"/>
    </row>
    <row r="894" spans="1:11" ht="28.5" x14ac:dyDescent="0.45">
      <c r="A894" s="106">
        <v>20</v>
      </c>
      <c r="B894" s="57">
        <v>43602</v>
      </c>
      <c r="C894" s="58" t="s">
        <v>236</v>
      </c>
      <c r="D894" s="59" t="s">
        <v>241</v>
      </c>
      <c r="E894" s="59">
        <v>0</v>
      </c>
      <c r="F894" s="61">
        <v>1112.1500000000001</v>
      </c>
      <c r="G894" s="61">
        <f t="shared" si="107"/>
        <v>177.94400000000002</v>
      </c>
      <c r="H894" s="61">
        <f t="shared" si="108"/>
        <v>0</v>
      </c>
      <c r="I894" s="62">
        <f t="shared" si="105"/>
        <v>0</v>
      </c>
      <c r="J894" s="63">
        <f t="shared" si="104"/>
        <v>0</v>
      </c>
      <c r="K894" s="46"/>
    </row>
    <row r="895" spans="1:11" ht="28.5" x14ac:dyDescent="0.45">
      <c r="A895" s="106">
        <v>0</v>
      </c>
      <c r="B895" s="57">
        <v>43602</v>
      </c>
      <c r="C895" s="58" t="s">
        <v>351</v>
      </c>
      <c r="D895" s="59" t="s">
        <v>241</v>
      </c>
      <c r="E895" s="59">
        <v>0</v>
      </c>
      <c r="F895" s="61">
        <v>650.17999999999995</v>
      </c>
      <c r="G895" s="61">
        <f t="shared" si="107"/>
        <v>104.02879999999999</v>
      </c>
      <c r="H895" s="61">
        <f t="shared" si="108"/>
        <v>0</v>
      </c>
      <c r="I895" s="62">
        <f t="shared" si="105"/>
        <v>0</v>
      </c>
      <c r="J895" s="63">
        <f t="shared" si="104"/>
        <v>0</v>
      </c>
      <c r="K895" s="46"/>
    </row>
    <row r="896" spans="1:11" ht="28.5" x14ac:dyDescent="0.45">
      <c r="A896" s="106">
        <v>0</v>
      </c>
      <c r="B896" s="57">
        <v>43500</v>
      </c>
      <c r="C896" s="58" t="s">
        <v>352</v>
      </c>
      <c r="D896" s="59" t="s">
        <v>241</v>
      </c>
      <c r="E896" s="59">
        <v>0</v>
      </c>
      <c r="F896" s="61">
        <v>1121</v>
      </c>
      <c r="G896" s="61">
        <f t="shared" si="107"/>
        <v>179.36</v>
      </c>
      <c r="H896" s="61">
        <f t="shared" si="108"/>
        <v>0</v>
      </c>
      <c r="I896" s="62">
        <f t="shared" si="105"/>
        <v>0</v>
      </c>
      <c r="J896" s="63">
        <f t="shared" si="104"/>
        <v>0</v>
      </c>
      <c r="K896" s="46"/>
    </row>
    <row r="897" spans="1:11" ht="28.5" x14ac:dyDescent="0.45">
      <c r="A897" s="106">
        <v>0</v>
      </c>
      <c r="B897" s="57">
        <v>43602</v>
      </c>
      <c r="C897" s="58" t="s">
        <v>322</v>
      </c>
      <c r="D897" s="59" t="s">
        <v>241</v>
      </c>
      <c r="E897" s="59">
        <v>0</v>
      </c>
      <c r="F897" s="61">
        <v>650.17999999999995</v>
      </c>
      <c r="G897" s="61">
        <f t="shared" si="107"/>
        <v>104.02879999999999</v>
      </c>
      <c r="H897" s="61">
        <f t="shared" si="108"/>
        <v>0</v>
      </c>
      <c r="I897" s="62">
        <f t="shared" si="105"/>
        <v>0</v>
      </c>
      <c r="J897" s="63">
        <f t="shared" si="104"/>
        <v>0</v>
      </c>
      <c r="K897" s="46"/>
    </row>
    <row r="898" spans="1:11" ht="28.5" x14ac:dyDescent="0.45">
      <c r="A898" s="106">
        <v>0</v>
      </c>
      <c r="B898" s="57">
        <v>43613</v>
      </c>
      <c r="C898" s="58" t="s">
        <v>353</v>
      </c>
      <c r="D898" s="59" t="s">
        <v>241</v>
      </c>
      <c r="E898" s="59">
        <v>0</v>
      </c>
      <c r="F898" s="61">
        <v>650.17999999999995</v>
      </c>
      <c r="G898" s="61">
        <f t="shared" si="107"/>
        <v>104.02879999999999</v>
      </c>
      <c r="H898" s="61">
        <f t="shared" si="108"/>
        <v>0</v>
      </c>
      <c r="I898" s="62">
        <f t="shared" si="105"/>
        <v>0</v>
      </c>
      <c r="J898" s="63">
        <f t="shared" si="104"/>
        <v>0</v>
      </c>
      <c r="K898" s="46"/>
    </row>
    <row r="899" spans="1:11" ht="28.5" x14ac:dyDescent="0.45">
      <c r="A899" s="106">
        <v>0</v>
      </c>
      <c r="B899" s="57">
        <v>43602</v>
      </c>
      <c r="C899" s="58" t="s">
        <v>237</v>
      </c>
      <c r="D899" s="59" t="s">
        <v>241</v>
      </c>
      <c r="E899" s="59">
        <v>0</v>
      </c>
      <c r="F899" s="61">
        <v>650.17999999999995</v>
      </c>
      <c r="G899" s="61">
        <f t="shared" si="107"/>
        <v>104.02879999999999</v>
      </c>
      <c r="H899" s="61">
        <f t="shared" si="108"/>
        <v>0</v>
      </c>
      <c r="I899" s="62">
        <f t="shared" si="105"/>
        <v>0</v>
      </c>
      <c r="J899" s="63">
        <f t="shared" si="104"/>
        <v>0</v>
      </c>
      <c r="K899" s="46"/>
    </row>
    <row r="900" spans="1:11" ht="28.5" x14ac:dyDescent="0.45">
      <c r="A900" s="106">
        <v>0</v>
      </c>
      <c r="B900" s="57">
        <v>43500</v>
      </c>
      <c r="C900" s="58" t="s">
        <v>238</v>
      </c>
      <c r="D900" s="59" t="s">
        <v>241</v>
      </c>
      <c r="E900" s="59">
        <v>0</v>
      </c>
      <c r="F900" s="61">
        <v>2016</v>
      </c>
      <c r="G900" s="61">
        <f t="shared" si="107"/>
        <v>322.56</v>
      </c>
      <c r="H900" s="61">
        <f t="shared" si="108"/>
        <v>0</v>
      </c>
      <c r="I900" s="62">
        <f t="shared" si="105"/>
        <v>0</v>
      </c>
      <c r="J900" s="63">
        <f t="shared" si="104"/>
        <v>0</v>
      </c>
      <c r="K900" s="46"/>
    </row>
    <row r="901" spans="1:11" s="36" customFormat="1" ht="28.5" x14ac:dyDescent="0.45">
      <c r="A901" s="106">
        <v>0</v>
      </c>
      <c r="B901" s="57">
        <v>44939</v>
      </c>
      <c r="C901" s="58" t="s">
        <v>1020</v>
      </c>
      <c r="D901" s="59" t="s">
        <v>0</v>
      </c>
      <c r="E901" s="59">
        <v>17</v>
      </c>
      <c r="F901" s="61">
        <v>0</v>
      </c>
      <c r="G901" s="61">
        <f t="shared" si="107"/>
        <v>0</v>
      </c>
      <c r="H901" s="61">
        <f t="shared" si="108"/>
        <v>0</v>
      </c>
      <c r="I901" s="62">
        <f t="shared" si="105"/>
        <v>0</v>
      </c>
      <c r="J901" s="63">
        <f t="shared" si="104"/>
        <v>0</v>
      </c>
      <c r="K901" s="46"/>
    </row>
    <row r="902" spans="1:11" s="36" customFormat="1" ht="28.5" x14ac:dyDescent="0.45">
      <c r="A902" s="106">
        <v>4</v>
      </c>
      <c r="B902" s="57">
        <v>45313</v>
      </c>
      <c r="C902" s="58" t="s">
        <v>818</v>
      </c>
      <c r="D902" s="59" t="s">
        <v>0</v>
      </c>
      <c r="E902" s="59">
        <v>0</v>
      </c>
      <c r="F902" s="61">
        <v>12144</v>
      </c>
      <c r="G902" s="61">
        <f t="shared" si="107"/>
        <v>1943.04</v>
      </c>
      <c r="H902" s="61">
        <f>E902*F902*0.18</f>
        <v>0</v>
      </c>
      <c r="I902" s="62">
        <f t="shared" si="105"/>
        <v>0</v>
      </c>
      <c r="J902" s="63">
        <f t="shared" si="104"/>
        <v>0</v>
      </c>
      <c r="K902" s="46"/>
    </row>
    <row r="903" spans="1:11" s="36" customFormat="1" ht="28.5" x14ac:dyDescent="0.45">
      <c r="A903" s="106">
        <v>10</v>
      </c>
      <c r="B903" s="57">
        <v>45415</v>
      </c>
      <c r="C903" s="58" t="s">
        <v>852</v>
      </c>
      <c r="D903" s="59" t="s">
        <v>0</v>
      </c>
      <c r="E903" s="59">
        <v>0</v>
      </c>
      <c r="F903" s="61">
        <v>130</v>
      </c>
      <c r="G903" s="61">
        <f t="shared" si="107"/>
        <v>20.8</v>
      </c>
      <c r="H903" s="61">
        <f>E903*F903*0.18</f>
        <v>0</v>
      </c>
      <c r="I903" s="62">
        <f t="shared" si="105"/>
        <v>0</v>
      </c>
      <c r="J903" s="63">
        <f t="shared" si="104"/>
        <v>0</v>
      </c>
      <c r="K903" s="46"/>
    </row>
    <row r="904" spans="1:11" s="36" customFormat="1" ht="28.5" x14ac:dyDescent="0.45">
      <c r="A904" s="106">
        <v>10</v>
      </c>
      <c r="B904" s="57">
        <v>45415</v>
      </c>
      <c r="C904" s="58" t="s">
        <v>853</v>
      </c>
      <c r="D904" s="59" t="s">
        <v>0</v>
      </c>
      <c r="E904" s="59">
        <v>0</v>
      </c>
      <c r="F904" s="61">
        <v>300</v>
      </c>
      <c r="G904" s="61">
        <f t="shared" si="107"/>
        <v>48</v>
      </c>
      <c r="H904" s="61">
        <f>E904*F904*0.18</f>
        <v>0</v>
      </c>
      <c r="I904" s="62">
        <f t="shared" si="105"/>
        <v>0</v>
      </c>
      <c r="J904" s="63">
        <f t="shared" si="104"/>
        <v>0</v>
      </c>
      <c r="K904" s="46"/>
    </row>
    <row r="905" spans="1:11" s="36" customFormat="1" ht="28.5" x14ac:dyDescent="0.45">
      <c r="A905" s="106">
        <v>5</v>
      </c>
      <c r="B905" s="57">
        <v>45432</v>
      </c>
      <c r="C905" s="58" t="s">
        <v>910</v>
      </c>
      <c r="D905" s="59" t="s">
        <v>0</v>
      </c>
      <c r="E905" s="59">
        <v>5</v>
      </c>
      <c r="F905" s="61">
        <v>520</v>
      </c>
      <c r="G905" s="61">
        <f t="shared" si="107"/>
        <v>83.2</v>
      </c>
      <c r="H905" s="61">
        <f>E905*F905*0.18</f>
        <v>468</v>
      </c>
      <c r="I905" s="62">
        <f t="shared" si="105"/>
        <v>2600</v>
      </c>
      <c r="J905" s="63">
        <f t="shared" si="104"/>
        <v>3068</v>
      </c>
      <c r="K905" s="46"/>
    </row>
    <row r="906" spans="1:11" s="36" customFormat="1" ht="28.5" x14ac:dyDescent="0.45">
      <c r="A906" s="106">
        <v>2</v>
      </c>
      <c r="B906" s="57">
        <v>45450</v>
      </c>
      <c r="C906" s="58" t="s">
        <v>951</v>
      </c>
      <c r="D906" s="59" t="s">
        <v>0</v>
      </c>
      <c r="E906" s="59">
        <v>2</v>
      </c>
      <c r="F906" s="61">
        <v>720</v>
      </c>
      <c r="G906" s="61">
        <f t="shared" si="107"/>
        <v>115.2</v>
      </c>
      <c r="H906" s="61">
        <f>E906*F906*0.18</f>
        <v>259.2</v>
      </c>
      <c r="I906" s="62">
        <f t="shared" si="105"/>
        <v>1440</v>
      </c>
      <c r="J906" s="63">
        <f t="shared" si="104"/>
        <v>1699.2</v>
      </c>
      <c r="K906" s="46"/>
    </row>
    <row r="907" spans="1:11" ht="28.5" x14ac:dyDescent="0.45">
      <c r="A907" s="106">
        <v>0</v>
      </c>
      <c r="B907" s="57">
        <v>43500</v>
      </c>
      <c r="C907" s="58" t="s">
        <v>239</v>
      </c>
      <c r="D907" s="59" t="s">
        <v>0</v>
      </c>
      <c r="E907" s="59">
        <v>0</v>
      </c>
      <c r="F907" s="61">
        <v>45</v>
      </c>
      <c r="G907" s="61">
        <f t="shared" si="107"/>
        <v>7.2</v>
      </c>
      <c r="H907" s="61">
        <f t="shared" si="108"/>
        <v>0</v>
      </c>
      <c r="I907" s="62">
        <f t="shared" si="105"/>
        <v>0</v>
      </c>
      <c r="J907" s="63">
        <f t="shared" si="104"/>
        <v>0</v>
      </c>
      <c r="K907" s="46"/>
    </row>
    <row r="908" spans="1:11" ht="28.5" x14ac:dyDescent="0.45">
      <c r="A908" s="106">
        <v>20</v>
      </c>
      <c r="B908" s="57">
        <v>42355</v>
      </c>
      <c r="C908" s="58" t="s">
        <v>510</v>
      </c>
      <c r="D908" s="59" t="s">
        <v>147</v>
      </c>
      <c r="E908" s="59">
        <v>0</v>
      </c>
      <c r="F908" s="61">
        <v>1180</v>
      </c>
      <c r="G908" s="61">
        <f t="shared" si="107"/>
        <v>188.8</v>
      </c>
      <c r="H908" s="61">
        <f t="shared" si="108"/>
        <v>0</v>
      </c>
      <c r="I908" s="62">
        <f t="shared" si="105"/>
        <v>0</v>
      </c>
      <c r="J908" s="63">
        <f t="shared" si="104"/>
        <v>0</v>
      </c>
      <c r="K908" s="46"/>
    </row>
    <row r="909" spans="1:11" ht="28.5" x14ac:dyDescent="0.45">
      <c r="A909" s="106">
        <v>0</v>
      </c>
      <c r="B909" s="57">
        <v>42355</v>
      </c>
      <c r="C909" s="58" t="s">
        <v>609</v>
      </c>
      <c r="D909" s="59" t="s">
        <v>147</v>
      </c>
      <c r="E909" s="59">
        <v>0</v>
      </c>
      <c r="F909" s="61">
        <v>1180</v>
      </c>
      <c r="G909" s="61">
        <f t="shared" si="107"/>
        <v>188.8</v>
      </c>
      <c r="H909" s="61">
        <f t="shared" si="108"/>
        <v>0</v>
      </c>
      <c r="I909" s="62">
        <f t="shared" si="105"/>
        <v>0</v>
      </c>
      <c r="J909" s="63">
        <f t="shared" si="104"/>
        <v>0</v>
      </c>
      <c r="K909" s="46"/>
    </row>
    <row r="910" spans="1:11" ht="28.5" x14ac:dyDescent="0.45">
      <c r="A910" s="106">
        <v>0</v>
      </c>
      <c r="B910" s="57">
        <v>43593</v>
      </c>
      <c r="C910" s="58" t="s">
        <v>240</v>
      </c>
      <c r="D910" s="59" t="s">
        <v>0</v>
      </c>
      <c r="E910" s="59">
        <v>0</v>
      </c>
      <c r="F910" s="61">
        <v>2499.83</v>
      </c>
      <c r="G910" s="61">
        <f t="shared" si="107"/>
        <v>399.97280000000001</v>
      </c>
      <c r="H910" s="61">
        <f t="shared" si="108"/>
        <v>0</v>
      </c>
      <c r="I910" s="62">
        <f t="shared" si="105"/>
        <v>0</v>
      </c>
      <c r="J910" s="63">
        <f t="shared" si="104"/>
        <v>0</v>
      </c>
      <c r="K910" s="46"/>
    </row>
    <row r="911" spans="1:11" s="36" customFormat="1" ht="28.5" x14ac:dyDescent="0.45">
      <c r="A911" s="106">
        <v>1</v>
      </c>
      <c r="B911" s="57">
        <v>45440</v>
      </c>
      <c r="C911" s="58" t="s">
        <v>933</v>
      </c>
      <c r="D911" s="59" t="s">
        <v>0</v>
      </c>
      <c r="E911" s="59">
        <v>0</v>
      </c>
      <c r="F911" s="61">
        <v>12235</v>
      </c>
      <c r="G911" s="61">
        <f t="shared" si="107"/>
        <v>1957.6000000000001</v>
      </c>
      <c r="H911" s="61">
        <f>E911*F911*0.18</f>
        <v>0</v>
      </c>
      <c r="I911" s="62">
        <f t="shared" si="105"/>
        <v>0</v>
      </c>
      <c r="J911" s="63">
        <f t="shared" si="104"/>
        <v>0</v>
      </c>
      <c r="K911" s="46"/>
    </row>
    <row r="912" spans="1:11" ht="28.5" x14ac:dyDescent="0.45">
      <c r="A912" s="106">
        <v>0</v>
      </c>
      <c r="B912" s="57">
        <v>43500</v>
      </c>
      <c r="C912" s="58" t="s">
        <v>559</v>
      </c>
      <c r="D912" s="59" t="s">
        <v>0</v>
      </c>
      <c r="E912" s="59">
        <v>0</v>
      </c>
      <c r="F912" s="61">
        <v>454.11</v>
      </c>
      <c r="G912" s="61">
        <f t="shared" si="107"/>
        <v>72.657600000000002</v>
      </c>
      <c r="H912" s="61">
        <f t="shared" si="108"/>
        <v>0</v>
      </c>
      <c r="I912" s="62">
        <f t="shared" si="105"/>
        <v>0</v>
      </c>
      <c r="J912" s="63">
        <f t="shared" si="104"/>
        <v>0</v>
      </c>
      <c r="K912" s="46"/>
    </row>
    <row r="913" spans="1:11" ht="28.5" x14ac:dyDescent="0.45">
      <c r="A913" s="106">
        <v>0</v>
      </c>
      <c r="B913" s="57">
        <v>43500</v>
      </c>
      <c r="C913" s="58" t="s">
        <v>582</v>
      </c>
      <c r="D913" s="59" t="s">
        <v>0</v>
      </c>
      <c r="E913" s="59">
        <v>0</v>
      </c>
      <c r="F913" s="61">
        <v>1121</v>
      </c>
      <c r="G913" s="61">
        <f t="shared" si="107"/>
        <v>179.36</v>
      </c>
      <c r="H913" s="61">
        <f t="shared" si="108"/>
        <v>0</v>
      </c>
      <c r="I913" s="62">
        <f t="shared" si="105"/>
        <v>0</v>
      </c>
      <c r="J913" s="63">
        <f t="shared" si="104"/>
        <v>0</v>
      </c>
      <c r="K913" s="46"/>
    </row>
    <row r="914" spans="1:11" s="36" customFormat="1" ht="28.5" x14ac:dyDescent="0.45">
      <c r="A914" s="106">
        <v>18</v>
      </c>
      <c r="B914" s="57">
        <v>45313</v>
      </c>
      <c r="C914" s="58" t="s">
        <v>817</v>
      </c>
      <c r="D914" s="59" t="s">
        <v>0</v>
      </c>
      <c r="E914" s="59">
        <v>0</v>
      </c>
      <c r="F914" s="61">
        <v>1436.82</v>
      </c>
      <c r="G914" s="61">
        <f t="shared" si="107"/>
        <v>229.8912</v>
      </c>
      <c r="H914" s="61">
        <f>E914*F914*0.18</f>
        <v>0</v>
      </c>
      <c r="I914" s="62">
        <f t="shared" si="105"/>
        <v>0</v>
      </c>
      <c r="J914" s="63">
        <f t="shared" si="104"/>
        <v>0</v>
      </c>
      <c r="K914" s="46"/>
    </row>
    <row r="915" spans="1:11" ht="28.5" x14ac:dyDescent="0.45">
      <c r="A915" s="106">
        <v>0</v>
      </c>
      <c r="B915" s="57">
        <v>43507</v>
      </c>
      <c r="C915" s="58" t="s">
        <v>242</v>
      </c>
      <c r="D915" s="59" t="s">
        <v>0</v>
      </c>
      <c r="E915" s="59">
        <v>0</v>
      </c>
      <c r="F915" s="61">
        <v>213.04</v>
      </c>
      <c r="G915" s="61">
        <f t="shared" si="107"/>
        <v>34.086399999999998</v>
      </c>
      <c r="H915" s="61">
        <f t="shared" si="108"/>
        <v>0</v>
      </c>
      <c r="I915" s="62">
        <f t="shared" si="105"/>
        <v>0</v>
      </c>
      <c r="J915" s="63">
        <f t="shared" si="104"/>
        <v>0</v>
      </c>
      <c r="K915" s="46"/>
    </row>
    <row r="916" spans="1:11" ht="28.5" x14ac:dyDescent="0.45">
      <c r="A916" s="106">
        <v>0</v>
      </c>
      <c r="B916" s="57">
        <v>43507</v>
      </c>
      <c r="C916" s="58" t="s">
        <v>585</v>
      </c>
      <c r="D916" s="59" t="s">
        <v>0</v>
      </c>
      <c r="E916" s="59">
        <v>0</v>
      </c>
      <c r="F916" s="61">
        <v>213.04</v>
      </c>
      <c r="G916" s="61">
        <f t="shared" si="107"/>
        <v>34.086399999999998</v>
      </c>
      <c r="H916" s="61">
        <f t="shared" si="108"/>
        <v>0</v>
      </c>
      <c r="I916" s="62">
        <f t="shared" si="105"/>
        <v>0</v>
      </c>
      <c r="J916" s="63">
        <f t="shared" si="104"/>
        <v>0</v>
      </c>
      <c r="K916" s="46"/>
    </row>
    <row r="917" spans="1:11" ht="28.5" x14ac:dyDescent="0.45">
      <c r="A917" s="106">
        <v>0</v>
      </c>
      <c r="B917" s="57">
        <v>43507</v>
      </c>
      <c r="C917" s="58" t="s">
        <v>584</v>
      </c>
      <c r="D917" s="59" t="s">
        <v>0</v>
      </c>
      <c r="E917" s="59">
        <v>0</v>
      </c>
      <c r="F917" s="61">
        <v>213.04</v>
      </c>
      <c r="G917" s="61">
        <f t="shared" si="107"/>
        <v>34.086399999999998</v>
      </c>
      <c r="H917" s="61">
        <f t="shared" si="108"/>
        <v>0</v>
      </c>
      <c r="I917" s="62">
        <f t="shared" si="105"/>
        <v>0</v>
      </c>
      <c r="J917" s="63">
        <f t="shared" si="104"/>
        <v>0</v>
      </c>
      <c r="K917" s="46"/>
    </row>
    <row r="918" spans="1:11" ht="28.5" x14ac:dyDescent="0.45">
      <c r="A918" s="106">
        <v>0</v>
      </c>
      <c r="B918" s="57">
        <v>43593</v>
      </c>
      <c r="C918" s="58" t="s">
        <v>560</v>
      </c>
      <c r="D918" s="59" t="s">
        <v>0</v>
      </c>
      <c r="E918" s="59">
        <v>0</v>
      </c>
      <c r="F918" s="61">
        <v>2714</v>
      </c>
      <c r="G918" s="61">
        <f t="shared" si="107"/>
        <v>434.24</v>
      </c>
      <c r="H918" s="61">
        <f t="shared" si="108"/>
        <v>0</v>
      </c>
      <c r="I918" s="62">
        <f t="shared" si="105"/>
        <v>0</v>
      </c>
      <c r="J918" s="63">
        <f t="shared" si="104"/>
        <v>0</v>
      </c>
      <c r="K918" s="46"/>
    </row>
    <row r="919" spans="1:11" ht="28.5" x14ac:dyDescent="0.45">
      <c r="A919" s="106">
        <v>0</v>
      </c>
      <c r="B919" s="57">
        <v>43825</v>
      </c>
      <c r="C919" s="58" t="s">
        <v>246</v>
      </c>
      <c r="D919" s="59" t="s">
        <v>0</v>
      </c>
      <c r="E919" s="59">
        <v>0</v>
      </c>
      <c r="F919" s="61">
        <v>49.25</v>
      </c>
      <c r="G919" s="61">
        <f t="shared" si="107"/>
        <v>7.88</v>
      </c>
      <c r="H919" s="61">
        <f t="shared" si="108"/>
        <v>0</v>
      </c>
      <c r="I919" s="62">
        <f t="shared" si="105"/>
        <v>0</v>
      </c>
      <c r="J919" s="63">
        <f t="shared" si="104"/>
        <v>0</v>
      </c>
      <c r="K919" s="46"/>
    </row>
    <row r="920" spans="1:11" ht="28.5" x14ac:dyDescent="0.45">
      <c r="A920" s="106">
        <v>0</v>
      </c>
      <c r="B920" s="57">
        <v>43825</v>
      </c>
      <c r="C920" s="58" t="s">
        <v>247</v>
      </c>
      <c r="D920" s="59" t="s">
        <v>0</v>
      </c>
      <c r="E920" s="59">
        <v>0</v>
      </c>
      <c r="F920" s="61">
        <v>42.02</v>
      </c>
      <c r="G920" s="61">
        <f t="shared" si="107"/>
        <v>6.7232000000000003</v>
      </c>
      <c r="H920" s="61">
        <f t="shared" si="108"/>
        <v>0</v>
      </c>
      <c r="I920" s="62">
        <f t="shared" si="105"/>
        <v>0</v>
      </c>
      <c r="J920" s="63">
        <f t="shared" si="104"/>
        <v>0</v>
      </c>
      <c r="K920" s="46"/>
    </row>
    <row r="921" spans="1:11" ht="28.5" x14ac:dyDescent="0.45">
      <c r="A921" s="106">
        <v>0</v>
      </c>
      <c r="B921" s="57">
        <v>43825</v>
      </c>
      <c r="C921" s="58" t="s">
        <v>248</v>
      </c>
      <c r="D921" s="59" t="s">
        <v>0</v>
      </c>
      <c r="E921" s="59">
        <v>0</v>
      </c>
      <c r="F921" s="61">
        <v>323.99</v>
      </c>
      <c r="G921" s="61">
        <f t="shared" si="107"/>
        <v>51.8384</v>
      </c>
      <c r="H921" s="61">
        <f t="shared" si="108"/>
        <v>0</v>
      </c>
      <c r="I921" s="62">
        <f t="shared" si="105"/>
        <v>0</v>
      </c>
      <c r="J921" s="63">
        <f t="shared" si="104"/>
        <v>0</v>
      </c>
      <c r="K921" s="46"/>
    </row>
    <row r="922" spans="1:11" ht="28.5" x14ac:dyDescent="0.45">
      <c r="A922" s="106">
        <v>0</v>
      </c>
      <c r="B922" s="57">
        <v>43825</v>
      </c>
      <c r="C922" s="58" t="s">
        <v>249</v>
      </c>
      <c r="D922" s="59" t="s">
        <v>0</v>
      </c>
      <c r="E922" s="59">
        <v>0</v>
      </c>
      <c r="F922" s="61">
        <v>630</v>
      </c>
      <c r="G922" s="61">
        <f t="shared" si="107"/>
        <v>100.8</v>
      </c>
      <c r="H922" s="61">
        <f t="shared" si="108"/>
        <v>0</v>
      </c>
      <c r="I922" s="62">
        <f t="shared" si="105"/>
        <v>0</v>
      </c>
      <c r="J922" s="63">
        <f t="shared" si="104"/>
        <v>0</v>
      </c>
      <c r="K922" s="46"/>
    </row>
    <row r="923" spans="1:11" s="36" customFormat="1" ht="28.5" x14ac:dyDescent="0.45">
      <c r="A923" s="106">
        <v>20</v>
      </c>
      <c r="B923" s="57">
        <v>45440</v>
      </c>
      <c r="C923" s="58" t="s">
        <v>249</v>
      </c>
      <c r="D923" s="59" t="s">
        <v>0</v>
      </c>
      <c r="E923" s="59">
        <v>12</v>
      </c>
      <c r="F923" s="61">
        <v>205</v>
      </c>
      <c r="G923" s="61">
        <f t="shared" si="107"/>
        <v>32.799999999999997</v>
      </c>
      <c r="H923" s="61">
        <f>E923*F923*0.18</f>
        <v>442.8</v>
      </c>
      <c r="I923" s="62">
        <f t="shared" si="105"/>
        <v>2460</v>
      </c>
      <c r="J923" s="63">
        <f t="shared" si="104"/>
        <v>2902.8</v>
      </c>
      <c r="K923" s="46"/>
    </row>
    <row r="924" spans="1:11" s="36" customFormat="1" ht="28.5" x14ac:dyDescent="0.45">
      <c r="A924" s="106">
        <v>10</v>
      </c>
      <c r="B924" s="57">
        <v>45447</v>
      </c>
      <c r="C924" s="58" t="s">
        <v>941</v>
      </c>
      <c r="D924" s="59" t="s">
        <v>0</v>
      </c>
      <c r="E924" s="59">
        <v>10</v>
      </c>
      <c r="F924" s="61">
        <v>300</v>
      </c>
      <c r="G924" s="61">
        <f t="shared" si="107"/>
        <v>48</v>
      </c>
      <c r="H924" s="61">
        <f>E924*F924*0.18</f>
        <v>540</v>
      </c>
      <c r="I924" s="62">
        <f t="shared" si="105"/>
        <v>3000</v>
      </c>
      <c r="J924" s="63">
        <f t="shared" si="104"/>
        <v>3540</v>
      </c>
      <c r="K924" s="46"/>
    </row>
    <row r="925" spans="1:11" s="36" customFormat="1" ht="28.5" x14ac:dyDescent="0.45">
      <c r="A925" s="106">
        <v>5</v>
      </c>
      <c r="B925" s="57">
        <v>45447</v>
      </c>
      <c r="C925" s="58" t="s">
        <v>942</v>
      </c>
      <c r="D925" s="59" t="s">
        <v>0</v>
      </c>
      <c r="E925" s="59">
        <v>5</v>
      </c>
      <c r="F925" s="61">
        <v>4474.57</v>
      </c>
      <c r="G925" s="61">
        <f t="shared" si="107"/>
        <v>715.93119999999999</v>
      </c>
      <c r="H925" s="61">
        <f>E925*F925*0.18</f>
        <v>4027.1129999999994</v>
      </c>
      <c r="I925" s="62">
        <f t="shared" si="105"/>
        <v>22372.85</v>
      </c>
      <c r="J925" s="63">
        <f t="shared" si="104"/>
        <v>26399.962999999996</v>
      </c>
      <c r="K925" s="46"/>
    </row>
    <row r="926" spans="1:11" s="36" customFormat="1" ht="28.5" x14ac:dyDescent="0.45">
      <c r="A926" s="106">
        <v>5</v>
      </c>
      <c r="B926" s="57">
        <v>45447</v>
      </c>
      <c r="C926" s="58" t="s">
        <v>943</v>
      </c>
      <c r="D926" s="59" t="s">
        <v>0</v>
      </c>
      <c r="E926" s="59">
        <v>5</v>
      </c>
      <c r="F926" s="61">
        <v>4906.7700000000004</v>
      </c>
      <c r="G926" s="61">
        <f t="shared" si="107"/>
        <v>785.08320000000003</v>
      </c>
      <c r="H926" s="61">
        <f>E926*F926*0.18</f>
        <v>4416.0929999999998</v>
      </c>
      <c r="I926" s="62">
        <f t="shared" si="105"/>
        <v>24533.850000000002</v>
      </c>
      <c r="J926" s="63">
        <f t="shared" si="104"/>
        <v>28949.943000000003</v>
      </c>
      <c r="K926" s="46"/>
    </row>
    <row r="927" spans="1:11" ht="28.5" x14ac:dyDescent="0.45">
      <c r="A927" s="106">
        <v>0</v>
      </c>
      <c r="B927" s="57">
        <v>43825</v>
      </c>
      <c r="C927" s="58" t="s">
        <v>250</v>
      </c>
      <c r="D927" s="59" t="s">
        <v>252</v>
      </c>
      <c r="E927" s="59">
        <v>0</v>
      </c>
      <c r="F927" s="61">
        <v>67.56</v>
      </c>
      <c r="G927" s="61">
        <f t="shared" si="107"/>
        <v>10.809600000000001</v>
      </c>
      <c r="H927" s="61">
        <f t="shared" si="108"/>
        <v>0</v>
      </c>
      <c r="I927" s="62">
        <f t="shared" si="105"/>
        <v>0</v>
      </c>
      <c r="J927" s="63">
        <f t="shared" si="104"/>
        <v>0</v>
      </c>
      <c r="K927" s="46"/>
    </row>
    <row r="928" spans="1:11" ht="28.5" x14ac:dyDescent="0.45">
      <c r="A928" s="106">
        <v>0</v>
      </c>
      <c r="B928" s="57">
        <v>43825</v>
      </c>
      <c r="C928" s="58" t="s">
        <v>251</v>
      </c>
      <c r="D928" s="59" t="s">
        <v>0</v>
      </c>
      <c r="E928" s="59">
        <v>0</v>
      </c>
      <c r="F928" s="61">
        <v>6.01</v>
      </c>
      <c r="G928" s="61">
        <f t="shared" si="107"/>
        <v>0.96160000000000001</v>
      </c>
      <c r="H928" s="61">
        <v>0</v>
      </c>
      <c r="I928" s="62">
        <f t="shared" si="105"/>
        <v>0</v>
      </c>
      <c r="J928" s="63">
        <f t="shared" si="104"/>
        <v>0</v>
      </c>
      <c r="K928" s="46"/>
    </row>
    <row r="929" spans="1:11" ht="28.5" x14ac:dyDescent="0.45">
      <c r="A929" s="106">
        <v>0</v>
      </c>
      <c r="B929" s="57">
        <v>44020</v>
      </c>
      <c r="C929" s="58" t="s">
        <v>254</v>
      </c>
      <c r="D929" s="59" t="s">
        <v>0</v>
      </c>
      <c r="E929" s="59">
        <v>0</v>
      </c>
      <c r="F929" s="61">
        <v>448.34</v>
      </c>
      <c r="G929" s="61">
        <f t="shared" si="107"/>
        <v>71.734399999999994</v>
      </c>
      <c r="H929" s="61">
        <f t="shared" ref="H929:H965" si="111">E929*F929*0.16</f>
        <v>0</v>
      </c>
      <c r="I929" s="62">
        <f t="shared" si="105"/>
        <v>0</v>
      </c>
      <c r="J929" s="63">
        <f t="shared" si="104"/>
        <v>0</v>
      </c>
      <c r="K929" s="46"/>
    </row>
    <row r="930" spans="1:11" ht="28.5" x14ac:dyDescent="0.45">
      <c r="A930" s="106">
        <v>0</v>
      </c>
      <c r="B930" s="57">
        <v>44020</v>
      </c>
      <c r="C930" s="58" t="s">
        <v>255</v>
      </c>
      <c r="D930" s="59" t="s">
        <v>0</v>
      </c>
      <c r="E930" s="59">
        <v>0</v>
      </c>
      <c r="F930" s="61">
        <v>56.47</v>
      </c>
      <c r="G930" s="61">
        <f t="shared" ref="G930:G968" si="112">0.16*F930</f>
        <v>9.0351999999999997</v>
      </c>
      <c r="H930" s="61">
        <f t="shared" si="111"/>
        <v>0</v>
      </c>
      <c r="I930" s="62">
        <f t="shared" si="105"/>
        <v>0</v>
      </c>
      <c r="J930" s="63">
        <f t="shared" si="104"/>
        <v>0</v>
      </c>
      <c r="K930" s="46"/>
    </row>
    <row r="931" spans="1:11" ht="28.5" x14ac:dyDescent="0.45">
      <c r="A931" s="106">
        <v>0</v>
      </c>
      <c r="B931" s="57">
        <v>44020</v>
      </c>
      <c r="C931" s="58" t="s">
        <v>397</v>
      </c>
      <c r="D931" s="59" t="s">
        <v>0</v>
      </c>
      <c r="E931" s="59">
        <v>0</v>
      </c>
      <c r="F931" s="61">
        <v>443.73</v>
      </c>
      <c r="G931" s="61">
        <f t="shared" si="112"/>
        <v>70.996800000000007</v>
      </c>
      <c r="H931" s="61">
        <f t="shared" si="111"/>
        <v>0</v>
      </c>
      <c r="I931" s="62">
        <f t="shared" si="105"/>
        <v>0</v>
      </c>
      <c r="J931" s="63">
        <f t="shared" si="104"/>
        <v>0</v>
      </c>
      <c r="K931" s="46"/>
    </row>
    <row r="932" spans="1:11" ht="28.5" x14ac:dyDescent="0.45">
      <c r="A932" s="106">
        <v>0</v>
      </c>
      <c r="B932" s="57">
        <v>44020</v>
      </c>
      <c r="C932" s="58" t="s">
        <v>256</v>
      </c>
      <c r="D932" s="59" t="s">
        <v>0</v>
      </c>
      <c r="E932" s="59">
        <v>0</v>
      </c>
      <c r="F932" s="61">
        <v>126.78</v>
      </c>
      <c r="G932" s="61">
        <f t="shared" si="112"/>
        <v>20.284800000000001</v>
      </c>
      <c r="H932" s="61">
        <f t="shared" si="111"/>
        <v>0</v>
      </c>
      <c r="I932" s="62">
        <f t="shared" si="105"/>
        <v>0</v>
      </c>
      <c r="J932" s="63">
        <f t="shared" si="104"/>
        <v>0</v>
      </c>
      <c r="K932" s="46"/>
    </row>
    <row r="933" spans="1:11" ht="28.5" x14ac:dyDescent="0.45">
      <c r="A933" s="106">
        <v>0</v>
      </c>
      <c r="B933" s="57">
        <v>44020</v>
      </c>
      <c r="C933" s="58" t="s">
        <v>257</v>
      </c>
      <c r="D933" s="59" t="s">
        <v>0</v>
      </c>
      <c r="E933" s="59">
        <v>0</v>
      </c>
      <c r="F933" s="61">
        <v>357.29</v>
      </c>
      <c r="G933" s="61">
        <f t="shared" si="112"/>
        <v>57.166400000000003</v>
      </c>
      <c r="H933" s="61">
        <f t="shared" si="111"/>
        <v>0</v>
      </c>
      <c r="I933" s="62">
        <f t="shared" si="105"/>
        <v>0</v>
      </c>
      <c r="J933" s="63">
        <f t="shared" si="104"/>
        <v>0</v>
      </c>
      <c r="K933" s="46"/>
    </row>
    <row r="934" spans="1:11" ht="28.5" x14ac:dyDescent="0.45">
      <c r="A934" s="106">
        <v>0</v>
      </c>
      <c r="B934" s="57">
        <v>44020</v>
      </c>
      <c r="C934" s="58" t="s">
        <v>258</v>
      </c>
      <c r="D934" s="59" t="s">
        <v>0</v>
      </c>
      <c r="E934" s="59">
        <v>0</v>
      </c>
      <c r="F934" s="61">
        <v>397.63</v>
      </c>
      <c r="G934" s="61">
        <f t="shared" si="112"/>
        <v>63.620800000000003</v>
      </c>
      <c r="H934" s="61">
        <f t="shared" si="111"/>
        <v>0</v>
      </c>
      <c r="I934" s="62">
        <f t="shared" si="105"/>
        <v>0</v>
      </c>
      <c r="J934" s="63">
        <f t="shared" si="104"/>
        <v>0</v>
      </c>
      <c r="K934" s="46"/>
    </row>
    <row r="935" spans="1:11" ht="28.5" x14ac:dyDescent="0.45">
      <c r="A935" s="106">
        <v>0</v>
      </c>
      <c r="B935" s="57">
        <v>44526</v>
      </c>
      <c r="C935" s="58" t="s">
        <v>408</v>
      </c>
      <c r="D935" s="59" t="s">
        <v>0</v>
      </c>
      <c r="E935" s="59">
        <v>0</v>
      </c>
      <c r="F935" s="61">
        <v>2715</v>
      </c>
      <c r="G935" s="61">
        <f t="shared" si="112"/>
        <v>434.40000000000003</v>
      </c>
      <c r="H935" s="61">
        <f t="shared" si="111"/>
        <v>0</v>
      </c>
      <c r="I935" s="62">
        <f t="shared" si="105"/>
        <v>0</v>
      </c>
      <c r="J935" s="63">
        <f t="shared" ref="J935:J1005" si="113">H935+I935</f>
        <v>0</v>
      </c>
      <c r="K935" s="46"/>
    </row>
    <row r="936" spans="1:11" ht="28.5" x14ac:dyDescent="0.45">
      <c r="A936" s="106">
        <v>0</v>
      </c>
      <c r="B936" s="57">
        <v>44020</v>
      </c>
      <c r="C936" s="58" t="s">
        <v>409</v>
      </c>
      <c r="D936" s="59" t="s">
        <v>0</v>
      </c>
      <c r="E936" s="59">
        <v>0</v>
      </c>
      <c r="F936" s="61">
        <v>2210</v>
      </c>
      <c r="G936" s="61">
        <f t="shared" si="112"/>
        <v>353.6</v>
      </c>
      <c r="H936" s="61">
        <f t="shared" si="111"/>
        <v>0</v>
      </c>
      <c r="I936" s="62">
        <f t="shared" si="105"/>
        <v>0</v>
      </c>
      <c r="J936" s="63">
        <f t="shared" si="113"/>
        <v>0</v>
      </c>
      <c r="K936" s="46"/>
    </row>
    <row r="937" spans="1:11" ht="28.5" x14ac:dyDescent="0.45">
      <c r="A937" s="106">
        <v>0</v>
      </c>
      <c r="B937" s="57">
        <v>44020</v>
      </c>
      <c r="C937" s="58" t="s">
        <v>410</v>
      </c>
      <c r="D937" s="59" t="s">
        <v>0</v>
      </c>
      <c r="E937" s="59">
        <v>0</v>
      </c>
      <c r="F937" s="61">
        <v>5930</v>
      </c>
      <c r="G937" s="61">
        <f t="shared" si="112"/>
        <v>948.80000000000007</v>
      </c>
      <c r="H937" s="61">
        <f t="shared" si="111"/>
        <v>0</v>
      </c>
      <c r="I937" s="62">
        <f t="shared" si="105"/>
        <v>0</v>
      </c>
      <c r="J937" s="63">
        <f t="shared" si="113"/>
        <v>0</v>
      </c>
      <c r="K937" s="46"/>
    </row>
    <row r="938" spans="1:11" ht="28.5" x14ac:dyDescent="0.45">
      <c r="A938" s="106">
        <v>0</v>
      </c>
      <c r="B938" s="57">
        <v>44020</v>
      </c>
      <c r="C938" s="58" t="s">
        <v>411</v>
      </c>
      <c r="D938" s="59" t="s">
        <v>0</v>
      </c>
      <c r="E938" s="59">
        <v>1</v>
      </c>
      <c r="F938" s="61">
        <v>190</v>
      </c>
      <c r="G938" s="61">
        <f t="shared" si="112"/>
        <v>30.400000000000002</v>
      </c>
      <c r="H938" s="61">
        <f t="shared" si="111"/>
        <v>30.400000000000002</v>
      </c>
      <c r="I938" s="62">
        <f t="shared" si="105"/>
        <v>190</v>
      </c>
      <c r="J938" s="63">
        <f t="shared" si="113"/>
        <v>220.4</v>
      </c>
      <c r="K938" s="46"/>
    </row>
    <row r="939" spans="1:11" ht="28.5" x14ac:dyDescent="0.45">
      <c r="A939" s="106">
        <v>0</v>
      </c>
      <c r="B939" s="57">
        <v>44020</v>
      </c>
      <c r="C939" s="58" t="s">
        <v>412</v>
      </c>
      <c r="D939" s="59" t="s">
        <v>0</v>
      </c>
      <c r="E939" s="59">
        <v>0</v>
      </c>
      <c r="F939" s="61">
        <v>275</v>
      </c>
      <c r="G939" s="61">
        <f t="shared" si="112"/>
        <v>44</v>
      </c>
      <c r="H939" s="61">
        <f t="shared" si="111"/>
        <v>0</v>
      </c>
      <c r="I939" s="62">
        <f t="shared" si="105"/>
        <v>0</v>
      </c>
      <c r="J939" s="63">
        <f t="shared" si="113"/>
        <v>0</v>
      </c>
      <c r="K939" s="46"/>
    </row>
    <row r="940" spans="1:11" s="36" customFormat="1" ht="28.5" x14ac:dyDescent="0.45">
      <c r="A940" s="106">
        <v>4</v>
      </c>
      <c r="B940" s="57">
        <v>45450</v>
      </c>
      <c r="C940" s="58" t="s">
        <v>950</v>
      </c>
      <c r="D940" s="59" t="s">
        <v>0</v>
      </c>
      <c r="E940" s="59">
        <v>1</v>
      </c>
      <c r="F940" s="61">
        <v>4000</v>
      </c>
      <c r="G940" s="61">
        <f t="shared" si="112"/>
        <v>640</v>
      </c>
      <c r="H940" s="61">
        <f>E940*F940*0.18</f>
        <v>720</v>
      </c>
      <c r="I940" s="62">
        <f t="shared" si="105"/>
        <v>4000</v>
      </c>
      <c r="J940" s="63">
        <f t="shared" si="113"/>
        <v>4720</v>
      </c>
      <c r="K940" s="46"/>
    </row>
    <row r="941" spans="1:11" ht="28.5" x14ac:dyDescent="0.45">
      <c r="A941" s="106">
        <v>0</v>
      </c>
      <c r="B941" s="57">
        <v>44020</v>
      </c>
      <c r="C941" s="58" t="s">
        <v>413</v>
      </c>
      <c r="D941" s="59" t="s">
        <v>0</v>
      </c>
      <c r="E941" s="59">
        <v>1</v>
      </c>
      <c r="F941" s="61">
        <v>445</v>
      </c>
      <c r="G941" s="61">
        <f t="shared" si="112"/>
        <v>71.2</v>
      </c>
      <c r="H941" s="61">
        <f t="shared" si="111"/>
        <v>71.2</v>
      </c>
      <c r="I941" s="62">
        <f t="shared" si="105"/>
        <v>445</v>
      </c>
      <c r="J941" s="63">
        <f t="shared" si="113"/>
        <v>516.20000000000005</v>
      </c>
      <c r="K941" s="46"/>
    </row>
    <row r="942" spans="1:11" ht="28.5" x14ac:dyDescent="0.45">
      <c r="A942" s="106">
        <v>0</v>
      </c>
      <c r="B942" s="57">
        <v>44020</v>
      </c>
      <c r="C942" s="58" t="s">
        <v>558</v>
      </c>
      <c r="D942" s="59" t="s">
        <v>0</v>
      </c>
      <c r="E942" s="59">
        <v>0</v>
      </c>
      <c r="F942" s="61">
        <v>540</v>
      </c>
      <c r="G942" s="61">
        <f t="shared" si="112"/>
        <v>86.4</v>
      </c>
      <c r="H942" s="61">
        <f t="shared" si="111"/>
        <v>0</v>
      </c>
      <c r="I942" s="62">
        <f t="shared" si="105"/>
        <v>0</v>
      </c>
      <c r="J942" s="63">
        <f t="shared" si="113"/>
        <v>0</v>
      </c>
      <c r="K942" s="46"/>
    </row>
    <row r="943" spans="1:11" ht="28.5" x14ac:dyDescent="0.45">
      <c r="A943" s="106">
        <v>0</v>
      </c>
      <c r="B943" s="57">
        <v>44020</v>
      </c>
      <c r="C943" s="58" t="s">
        <v>414</v>
      </c>
      <c r="D943" s="59" t="s">
        <v>0</v>
      </c>
      <c r="E943" s="59">
        <v>0</v>
      </c>
      <c r="F943" s="61">
        <v>635</v>
      </c>
      <c r="G943" s="61">
        <f t="shared" si="112"/>
        <v>101.60000000000001</v>
      </c>
      <c r="H943" s="61">
        <f t="shared" si="111"/>
        <v>0</v>
      </c>
      <c r="I943" s="62">
        <f t="shared" si="105"/>
        <v>0</v>
      </c>
      <c r="J943" s="63">
        <f t="shared" si="113"/>
        <v>0</v>
      </c>
      <c r="K943" s="46"/>
    </row>
    <row r="944" spans="1:11" ht="28.5" x14ac:dyDescent="0.45">
      <c r="A944" s="106">
        <v>0</v>
      </c>
      <c r="B944" s="57">
        <v>44020</v>
      </c>
      <c r="C944" s="58" t="s">
        <v>415</v>
      </c>
      <c r="D944" s="59" t="s">
        <v>0</v>
      </c>
      <c r="E944" s="59">
        <v>0</v>
      </c>
      <c r="F944" s="61">
        <v>152</v>
      </c>
      <c r="G944" s="61">
        <f t="shared" si="112"/>
        <v>24.32</v>
      </c>
      <c r="H944" s="61">
        <f t="shared" si="111"/>
        <v>0</v>
      </c>
      <c r="I944" s="62">
        <f t="shared" si="105"/>
        <v>0</v>
      </c>
      <c r="J944" s="63">
        <f t="shared" si="113"/>
        <v>0</v>
      </c>
      <c r="K944" s="46"/>
    </row>
    <row r="945" spans="1:11" ht="28.5" x14ac:dyDescent="0.45">
      <c r="A945" s="106">
        <v>0</v>
      </c>
      <c r="B945" s="57">
        <v>44020</v>
      </c>
      <c r="C945" s="58" t="s">
        <v>416</v>
      </c>
      <c r="D945" s="59" t="s">
        <v>0</v>
      </c>
      <c r="E945" s="59">
        <v>0</v>
      </c>
      <c r="F945" s="61">
        <v>152</v>
      </c>
      <c r="G945" s="61">
        <f t="shared" si="112"/>
        <v>24.32</v>
      </c>
      <c r="H945" s="61">
        <f t="shared" si="111"/>
        <v>0</v>
      </c>
      <c r="I945" s="62">
        <f t="shared" si="105"/>
        <v>0</v>
      </c>
      <c r="J945" s="63">
        <f t="shared" si="113"/>
        <v>0</v>
      </c>
      <c r="K945" s="46"/>
    </row>
    <row r="946" spans="1:11" ht="28.5" x14ac:dyDescent="0.45">
      <c r="A946" s="106">
        <v>0</v>
      </c>
      <c r="B946" s="57">
        <v>44020</v>
      </c>
      <c r="C946" s="58" t="s">
        <v>417</v>
      </c>
      <c r="D946" s="59" t="s">
        <v>0</v>
      </c>
      <c r="E946" s="59">
        <v>0</v>
      </c>
      <c r="F946" s="61">
        <v>275</v>
      </c>
      <c r="G946" s="61">
        <f t="shared" si="112"/>
        <v>44</v>
      </c>
      <c r="H946" s="61">
        <f t="shared" si="111"/>
        <v>0</v>
      </c>
      <c r="I946" s="62">
        <f t="shared" si="105"/>
        <v>0</v>
      </c>
      <c r="J946" s="63">
        <f t="shared" si="113"/>
        <v>0</v>
      </c>
      <c r="K946" s="46"/>
    </row>
    <row r="947" spans="1:11" s="36" customFormat="1" ht="28.5" x14ac:dyDescent="0.45">
      <c r="A947" s="106">
        <v>0</v>
      </c>
      <c r="B947" s="57">
        <v>44880</v>
      </c>
      <c r="C947" s="58" t="s">
        <v>993</v>
      </c>
      <c r="D947" s="59" t="s">
        <v>0</v>
      </c>
      <c r="E947" s="59">
        <v>0</v>
      </c>
      <c r="F947" s="61">
        <v>0</v>
      </c>
      <c r="G947" s="61">
        <f>0.16*F947</f>
        <v>0</v>
      </c>
      <c r="H947" s="61">
        <f>E947*F947*0.16</f>
        <v>0</v>
      </c>
      <c r="I947" s="62">
        <f>E947*F947</f>
        <v>0</v>
      </c>
      <c r="J947" s="63">
        <f>H947+I947</f>
        <v>0</v>
      </c>
      <c r="K947" s="46"/>
    </row>
    <row r="948" spans="1:11" ht="28.5" x14ac:dyDescent="0.45">
      <c r="A948" s="106">
        <v>0</v>
      </c>
      <c r="B948" s="57">
        <v>44020</v>
      </c>
      <c r="C948" s="58" t="s">
        <v>418</v>
      </c>
      <c r="D948" s="59" t="s">
        <v>0</v>
      </c>
      <c r="E948" s="59">
        <v>0</v>
      </c>
      <c r="F948" s="61">
        <v>120</v>
      </c>
      <c r="G948" s="61">
        <f t="shared" si="112"/>
        <v>19.2</v>
      </c>
      <c r="H948" s="61">
        <f t="shared" si="111"/>
        <v>0</v>
      </c>
      <c r="I948" s="62">
        <f t="shared" si="105"/>
        <v>0</v>
      </c>
      <c r="J948" s="63">
        <f t="shared" si="113"/>
        <v>0</v>
      </c>
      <c r="K948" s="46"/>
    </row>
    <row r="949" spans="1:11" ht="28.5" x14ac:dyDescent="0.45">
      <c r="A949" s="106">
        <v>0</v>
      </c>
      <c r="B949" s="57">
        <v>44020</v>
      </c>
      <c r="C949" s="58" t="s">
        <v>419</v>
      </c>
      <c r="D949" s="59" t="s">
        <v>0</v>
      </c>
      <c r="E949" s="59">
        <v>215</v>
      </c>
      <c r="F949" s="61">
        <v>1.6</v>
      </c>
      <c r="G949" s="61">
        <f t="shared" si="112"/>
        <v>0.25600000000000001</v>
      </c>
      <c r="H949" s="61">
        <f t="shared" si="111"/>
        <v>55.04</v>
      </c>
      <c r="I949" s="62">
        <f t="shared" si="105"/>
        <v>344</v>
      </c>
      <c r="J949" s="63">
        <f t="shared" si="113"/>
        <v>399.04</v>
      </c>
      <c r="K949" s="46"/>
    </row>
    <row r="950" spans="1:11" ht="28.5" x14ac:dyDescent="0.45">
      <c r="A950" s="106">
        <v>0</v>
      </c>
      <c r="B950" s="57">
        <v>44020</v>
      </c>
      <c r="C950" s="58" t="s">
        <v>420</v>
      </c>
      <c r="D950" s="59" t="s">
        <v>0</v>
      </c>
      <c r="E950" s="59">
        <v>1</v>
      </c>
      <c r="F950" s="61">
        <v>1450</v>
      </c>
      <c r="G950" s="61">
        <f t="shared" si="112"/>
        <v>232</v>
      </c>
      <c r="H950" s="61">
        <f t="shared" si="111"/>
        <v>232</v>
      </c>
      <c r="I950" s="62">
        <f t="shared" si="105"/>
        <v>1450</v>
      </c>
      <c r="J950" s="63">
        <f t="shared" si="113"/>
        <v>1682</v>
      </c>
      <c r="K950" s="46"/>
    </row>
    <row r="951" spans="1:11" ht="28.5" x14ac:dyDescent="0.45">
      <c r="A951" s="106">
        <v>0</v>
      </c>
      <c r="B951" s="57">
        <v>44020</v>
      </c>
      <c r="C951" s="58" t="s">
        <v>421</v>
      </c>
      <c r="D951" s="59" t="s">
        <v>0</v>
      </c>
      <c r="E951" s="59">
        <v>0</v>
      </c>
      <c r="F951" s="61">
        <v>1450</v>
      </c>
      <c r="G951" s="61">
        <f t="shared" si="112"/>
        <v>232</v>
      </c>
      <c r="H951" s="61">
        <f t="shared" si="111"/>
        <v>0</v>
      </c>
      <c r="I951" s="62">
        <f t="shared" si="105"/>
        <v>0</v>
      </c>
      <c r="J951" s="63">
        <f t="shared" si="113"/>
        <v>0</v>
      </c>
      <c r="K951" s="46"/>
    </row>
    <row r="952" spans="1:11" s="36" customFormat="1" ht="28.5" x14ac:dyDescent="0.45">
      <c r="A952" s="106">
        <v>20</v>
      </c>
      <c r="B952" s="57">
        <v>45429</v>
      </c>
      <c r="C952" s="58" t="s">
        <v>1021</v>
      </c>
      <c r="D952" s="59" t="s">
        <v>0</v>
      </c>
      <c r="E952" s="59">
        <v>20</v>
      </c>
      <c r="F952" s="61">
        <v>15.12</v>
      </c>
      <c r="G952" s="61">
        <f t="shared" si="112"/>
        <v>2.4192</v>
      </c>
      <c r="H952" s="61">
        <f>E952*F952*0.18</f>
        <v>54.431999999999995</v>
      </c>
      <c r="I952" s="62">
        <f t="shared" si="105"/>
        <v>302.39999999999998</v>
      </c>
      <c r="J952" s="63">
        <f t="shared" si="113"/>
        <v>356.83199999999999</v>
      </c>
      <c r="K952" s="46"/>
    </row>
    <row r="953" spans="1:11" ht="28.5" x14ac:dyDescent="0.45">
      <c r="A953" s="106">
        <v>0</v>
      </c>
      <c r="B953" s="57">
        <v>44020</v>
      </c>
      <c r="C953" s="58" t="s">
        <v>557</v>
      </c>
      <c r="D953" s="59" t="s">
        <v>0</v>
      </c>
      <c r="E953" s="59">
        <v>7</v>
      </c>
      <c r="F953" s="61">
        <v>1720</v>
      </c>
      <c r="G953" s="61">
        <f t="shared" si="112"/>
        <v>275.2</v>
      </c>
      <c r="H953" s="61">
        <f t="shared" si="111"/>
        <v>1926.4</v>
      </c>
      <c r="I953" s="62">
        <f t="shared" si="105"/>
        <v>12040</v>
      </c>
      <c r="J953" s="63">
        <f t="shared" si="113"/>
        <v>13966.4</v>
      </c>
      <c r="K953" s="46"/>
    </row>
    <row r="954" spans="1:11" ht="28.5" x14ac:dyDescent="0.45">
      <c r="A954" s="106">
        <v>0</v>
      </c>
      <c r="B954" s="57">
        <v>44020</v>
      </c>
      <c r="C954" s="58" t="s">
        <v>422</v>
      </c>
      <c r="D954" s="59" t="s">
        <v>0</v>
      </c>
      <c r="E954" s="59">
        <v>0</v>
      </c>
      <c r="F954" s="61">
        <v>157</v>
      </c>
      <c r="G954" s="61">
        <f t="shared" si="112"/>
        <v>25.12</v>
      </c>
      <c r="H954" s="61">
        <f t="shared" si="111"/>
        <v>0</v>
      </c>
      <c r="I954" s="62">
        <f t="shared" si="105"/>
        <v>0</v>
      </c>
      <c r="J954" s="63">
        <f t="shared" si="113"/>
        <v>0</v>
      </c>
      <c r="K954" s="46"/>
    </row>
    <row r="955" spans="1:11" ht="28.5" x14ac:dyDescent="0.45">
      <c r="A955" s="106">
        <v>0</v>
      </c>
      <c r="B955" s="57">
        <v>44020</v>
      </c>
      <c r="C955" s="58" t="s">
        <v>423</v>
      </c>
      <c r="D955" s="59" t="s">
        <v>0</v>
      </c>
      <c r="E955" s="59">
        <v>0</v>
      </c>
      <c r="F955" s="61">
        <v>0</v>
      </c>
      <c r="G955" s="61">
        <f t="shared" si="112"/>
        <v>0</v>
      </c>
      <c r="H955" s="61">
        <f t="shared" si="111"/>
        <v>0</v>
      </c>
      <c r="I955" s="62">
        <f t="shared" si="105"/>
        <v>0</v>
      </c>
      <c r="J955" s="63">
        <f t="shared" si="113"/>
        <v>0</v>
      </c>
      <c r="K955" s="46"/>
    </row>
    <row r="956" spans="1:11" ht="28.5" x14ac:dyDescent="0.45">
      <c r="A956" s="106">
        <v>0</v>
      </c>
      <c r="B956" s="57">
        <v>44020</v>
      </c>
      <c r="C956" s="58" t="s">
        <v>424</v>
      </c>
      <c r="D956" s="59" t="s">
        <v>0</v>
      </c>
      <c r="E956" s="59">
        <v>0</v>
      </c>
      <c r="F956" s="61">
        <v>42</v>
      </c>
      <c r="G956" s="61">
        <f t="shared" si="112"/>
        <v>6.72</v>
      </c>
      <c r="H956" s="61">
        <f t="shared" si="111"/>
        <v>0</v>
      </c>
      <c r="I956" s="62">
        <f t="shared" si="105"/>
        <v>0</v>
      </c>
      <c r="J956" s="63">
        <f t="shared" si="113"/>
        <v>0</v>
      </c>
      <c r="K956" s="46"/>
    </row>
    <row r="957" spans="1:11" ht="28.5" x14ac:dyDescent="0.45">
      <c r="A957" s="106">
        <v>0</v>
      </c>
      <c r="B957" s="57">
        <v>44020</v>
      </c>
      <c r="C957" s="58" t="s">
        <v>425</v>
      </c>
      <c r="D957" s="59" t="s">
        <v>0</v>
      </c>
      <c r="E957" s="59">
        <v>0</v>
      </c>
      <c r="F957" s="61">
        <v>1450</v>
      </c>
      <c r="G957" s="61">
        <f t="shared" si="112"/>
        <v>232</v>
      </c>
      <c r="H957" s="61">
        <f t="shared" si="111"/>
        <v>0</v>
      </c>
      <c r="I957" s="62">
        <f t="shared" ref="I957:I1024" si="114">E957*F957</f>
        <v>0</v>
      </c>
      <c r="J957" s="63">
        <f t="shared" si="113"/>
        <v>0</v>
      </c>
      <c r="K957" s="46"/>
    </row>
    <row r="958" spans="1:11" s="36" customFormat="1" ht="28.5" x14ac:dyDescent="0.45">
      <c r="A958" s="106">
        <v>0</v>
      </c>
      <c r="B958" s="57">
        <v>44880</v>
      </c>
      <c r="C958" s="58" t="s">
        <v>994</v>
      </c>
      <c r="D958" s="59" t="s">
        <v>0</v>
      </c>
      <c r="E958" s="59">
        <v>0</v>
      </c>
      <c r="F958" s="61">
        <v>0</v>
      </c>
      <c r="G958" s="61">
        <f>0.16*F958</f>
        <v>0</v>
      </c>
      <c r="H958" s="61">
        <f>E958*F958*0.16</f>
        <v>0</v>
      </c>
      <c r="I958" s="62">
        <f>E958*F958</f>
        <v>0</v>
      </c>
      <c r="J958" s="63">
        <f>H958+I958</f>
        <v>0</v>
      </c>
      <c r="K958" s="46"/>
    </row>
    <row r="959" spans="1:11" ht="28.5" x14ac:dyDescent="0.45">
      <c r="A959" s="106">
        <v>0</v>
      </c>
      <c r="B959" s="57">
        <v>44020</v>
      </c>
      <c r="C959" s="58" t="s">
        <v>426</v>
      </c>
      <c r="D959" s="59" t="s">
        <v>0</v>
      </c>
      <c r="E959" s="59">
        <v>0</v>
      </c>
      <c r="F959" s="61">
        <v>1450</v>
      </c>
      <c r="G959" s="61">
        <f t="shared" si="112"/>
        <v>232</v>
      </c>
      <c r="H959" s="61">
        <f t="shared" si="111"/>
        <v>0</v>
      </c>
      <c r="I959" s="62">
        <f t="shared" si="114"/>
        <v>0</v>
      </c>
      <c r="J959" s="63">
        <f t="shared" si="113"/>
        <v>0</v>
      </c>
      <c r="K959" s="46"/>
    </row>
    <row r="960" spans="1:11" s="36" customFormat="1" ht="28.5" x14ac:dyDescent="0.45">
      <c r="A960" s="106">
        <v>3</v>
      </c>
      <c r="B960" s="57">
        <v>44880</v>
      </c>
      <c r="C960" s="58" t="s">
        <v>995</v>
      </c>
      <c r="D960" s="59" t="s">
        <v>0</v>
      </c>
      <c r="E960" s="59">
        <v>0</v>
      </c>
      <c r="F960" s="61">
        <v>0</v>
      </c>
      <c r="G960" s="61">
        <f>0.16*F960</f>
        <v>0</v>
      </c>
      <c r="H960" s="61">
        <f>E960*F960*0.16</f>
        <v>0</v>
      </c>
      <c r="I960" s="62">
        <f>E960*F960</f>
        <v>0</v>
      </c>
      <c r="J960" s="63">
        <f>H960+I960</f>
        <v>0</v>
      </c>
      <c r="K960" s="46"/>
    </row>
    <row r="961" spans="1:11" ht="28.5" x14ac:dyDescent="0.45">
      <c r="A961" s="106">
        <v>0</v>
      </c>
      <c r="B961" s="57">
        <v>44020</v>
      </c>
      <c r="C961" s="58" t="s">
        <v>427</v>
      </c>
      <c r="D961" s="59" t="s">
        <v>0</v>
      </c>
      <c r="E961" s="59">
        <v>0</v>
      </c>
      <c r="F961" s="61">
        <v>1450</v>
      </c>
      <c r="G961" s="61">
        <f t="shared" si="112"/>
        <v>232</v>
      </c>
      <c r="H961" s="61">
        <f t="shared" si="111"/>
        <v>0</v>
      </c>
      <c r="I961" s="62">
        <f t="shared" si="114"/>
        <v>0</v>
      </c>
      <c r="J961" s="63">
        <f t="shared" si="113"/>
        <v>0</v>
      </c>
      <c r="K961" s="46"/>
    </row>
    <row r="962" spans="1:11" ht="28.5" x14ac:dyDescent="0.45">
      <c r="A962" s="106">
        <v>1</v>
      </c>
      <c r="B962" s="57">
        <v>44020</v>
      </c>
      <c r="C962" s="58" t="s">
        <v>428</v>
      </c>
      <c r="D962" s="59" t="s">
        <v>0</v>
      </c>
      <c r="E962" s="59">
        <v>0</v>
      </c>
      <c r="F962" s="61">
        <v>1450</v>
      </c>
      <c r="G962" s="61">
        <f t="shared" si="112"/>
        <v>232</v>
      </c>
      <c r="H962" s="61">
        <f t="shared" si="111"/>
        <v>0</v>
      </c>
      <c r="I962" s="62">
        <f t="shared" si="114"/>
        <v>0</v>
      </c>
      <c r="J962" s="63">
        <f t="shared" si="113"/>
        <v>0</v>
      </c>
      <c r="K962" s="46"/>
    </row>
    <row r="963" spans="1:11" ht="28.5" x14ac:dyDescent="0.45">
      <c r="A963" s="106">
        <v>0</v>
      </c>
      <c r="B963" s="57">
        <v>44020</v>
      </c>
      <c r="C963" s="58" t="s">
        <v>429</v>
      </c>
      <c r="D963" s="59" t="s">
        <v>0</v>
      </c>
      <c r="E963" s="59">
        <v>0</v>
      </c>
      <c r="F963" s="61">
        <v>1450</v>
      </c>
      <c r="G963" s="61">
        <f t="shared" si="112"/>
        <v>232</v>
      </c>
      <c r="H963" s="61">
        <f t="shared" si="111"/>
        <v>0</v>
      </c>
      <c r="I963" s="62">
        <f t="shared" si="114"/>
        <v>0</v>
      </c>
      <c r="J963" s="63">
        <f t="shared" si="113"/>
        <v>0</v>
      </c>
      <c r="K963" s="46"/>
    </row>
    <row r="964" spans="1:11" ht="28.5" x14ac:dyDescent="0.45">
      <c r="A964" s="106">
        <v>0</v>
      </c>
      <c r="B964" s="57">
        <v>44020</v>
      </c>
      <c r="C964" s="58" t="s">
        <v>430</v>
      </c>
      <c r="D964" s="59" t="s">
        <v>0</v>
      </c>
      <c r="E964" s="59">
        <v>0</v>
      </c>
      <c r="F964" s="61">
        <v>1450</v>
      </c>
      <c r="G964" s="61">
        <f t="shared" si="112"/>
        <v>232</v>
      </c>
      <c r="H964" s="61">
        <f t="shared" si="111"/>
        <v>0</v>
      </c>
      <c r="I964" s="62">
        <f t="shared" si="114"/>
        <v>0</v>
      </c>
      <c r="J964" s="63">
        <f t="shared" si="113"/>
        <v>0</v>
      </c>
      <c r="K964" s="46"/>
    </row>
    <row r="965" spans="1:11" ht="28.5" x14ac:dyDescent="0.45">
      <c r="A965" s="106">
        <v>0</v>
      </c>
      <c r="B965" s="57">
        <v>44020</v>
      </c>
      <c r="C965" s="58" t="s">
        <v>431</v>
      </c>
      <c r="D965" s="59" t="s">
        <v>0</v>
      </c>
      <c r="E965" s="59">
        <v>0</v>
      </c>
      <c r="F965" s="61">
        <v>490</v>
      </c>
      <c r="G965" s="61">
        <f t="shared" si="112"/>
        <v>78.400000000000006</v>
      </c>
      <c r="H965" s="61">
        <f t="shared" si="111"/>
        <v>0</v>
      </c>
      <c r="I965" s="62">
        <f t="shared" si="114"/>
        <v>0</v>
      </c>
      <c r="J965" s="63">
        <f t="shared" si="113"/>
        <v>0</v>
      </c>
      <c r="K965" s="46"/>
    </row>
    <row r="966" spans="1:11" s="36" customFormat="1" ht="28.5" x14ac:dyDescent="0.45">
      <c r="A966" s="106">
        <v>750</v>
      </c>
      <c r="B966" s="57">
        <v>45222</v>
      </c>
      <c r="C966" s="58" t="s">
        <v>926</v>
      </c>
      <c r="D966" s="59" t="s">
        <v>0</v>
      </c>
      <c r="E966" s="59">
        <v>500</v>
      </c>
      <c r="F966" s="61">
        <v>9</v>
      </c>
      <c r="G966" s="61">
        <f t="shared" si="112"/>
        <v>1.44</v>
      </c>
      <c r="H966" s="61">
        <f>E966*F966*0.18</f>
        <v>810</v>
      </c>
      <c r="I966" s="62">
        <f t="shared" si="114"/>
        <v>4500</v>
      </c>
      <c r="J966" s="63">
        <f t="shared" si="113"/>
        <v>5310</v>
      </c>
      <c r="K966" s="46"/>
    </row>
    <row r="967" spans="1:11" s="36" customFormat="1" ht="28.5" x14ac:dyDescent="0.45">
      <c r="A967" s="106">
        <v>82</v>
      </c>
      <c r="B967" s="57">
        <v>45222</v>
      </c>
      <c r="C967" s="58" t="s">
        <v>822</v>
      </c>
      <c r="D967" s="59" t="s">
        <v>0</v>
      </c>
      <c r="E967" s="59">
        <v>50</v>
      </c>
      <c r="F967" s="61">
        <v>90</v>
      </c>
      <c r="G967" s="61">
        <f t="shared" si="112"/>
        <v>14.4</v>
      </c>
      <c r="H967" s="61">
        <f>E967*F967*0.18</f>
        <v>810</v>
      </c>
      <c r="I967" s="62">
        <f t="shared" si="114"/>
        <v>4500</v>
      </c>
      <c r="J967" s="63">
        <f t="shared" si="113"/>
        <v>5310</v>
      </c>
      <c r="K967" s="46"/>
    </row>
    <row r="968" spans="1:11" ht="28.5" x14ac:dyDescent="0.45">
      <c r="A968" s="106">
        <v>0</v>
      </c>
      <c r="B968" s="57">
        <v>44020</v>
      </c>
      <c r="C968" s="58" t="s">
        <v>432</v>
      </c>
      <c r="D968" s="59" t="s">
        <v>0</v>
      </c>
      <c r="E968" s="59">
        <v>0</v>
      </c>
      <c r="F968" s="61">
        <v>56</v>
      </c>
      <c r="G968" s="61">
        <f t="shared" si="112"/>
        <v>8.9600000000000009</v>
      </c>
      <c r="H968" s="61">
        <f t="shared" ref="H968:H999" si="115">E968*F968*0.16</f>
        <v>0</v>
      </c>
      <c r="I968" s="62">
        <f t="shared" si="114"/>
        <v>0</v>
      </c>
      <c r="J968" s="63">
        <f t="shared" si="113"/>
        <v>0</v>
      </c>
      <c r="K968" s="46"/>
    </row>
    <row r="969" spans="1:11" ht="28.5" x14ac:dyDescent="0.45">
      <c r="A969" s="106">
        <v>0</v>
      </c>
      <c r="B969" s="57">
        <v>44020</v>
      </c>
      <c r="C969" s="58" t="s">
        <v>433</v>
      </c>
      <c r="D969" s="59" t="s">
        <v>0</v>
      </c>
      <c r="E969" s="59">
        <v>0</v>
      </c>
      <c r="F969" s="61">
        <v>65</v>
      </c>
      <c r="G969" s="61">
        <f t="shared" ref="G969:G1000" si="116">0.16*F969</f>
        <v>10.4</v>
      </c>
      <c r="H969" s="61">
        <f t="shared" si="115"/>
        <v>0</v>
      </c>
      <c r="I969" s="62">
        <f t="shared" si="114"/>
        <v>0</v>
      </c>
      <c r="J969" s="63">
        <f t="shared" si="113"/>
        <v>0</v>
      </c>
      <c r="K969" s="46"/>
    </row>
    <row r="970" spans="1:11" ht="28.5" x14ac:dyDescent="0.45">
      <c r="A970" s="106">
        <v>0</v>
      </c>
      <c r="B970" s="57">
        <v>44020</v>
      </c>
      <c r="C970" s="58" t="s">
        <v>492</v>
      </c>
      <c r="D970" s="59" t="s">
        <v>0</v>
      </c>
      <c r="E970" s="59">
        <v>0</v>
      </c>
      <c r="F970" s="61">
        <v>105</v>
      </c>
      <c r="G970" s="61">
        <f t="shared" si="116"/>
        <v>16.8</v>
      </c>
      <c r="H970" s="61">
        <f t="shared" si="115"/>
        <v>0</v>
      </c>
      <c r="I970" s="62">
        <f t="shared" si="114"/>
        <v>0</v>
      </c>
      <c r="J970" s="63">
        <f t="shared" si="113"/>
        <v>0</v>
      </c>
      <c r="K970" s="46"/>
    </row>
    <row r="971" spans="1:11" ht="28.5" x14ac:dyDescent="0.45">
      <c r="A971" s="106">
        <v>0</v>
      </c>
      <c r="B971" s="57">
        <v>44020</v>
      </c>
      <c r="C971" s="58" t="s">
        <v>492</v>
      </c>
      <c r="D971" s="59" t="s">
        <v>0</v>
      </c>
      <c r="E971" s="59">
        <v>0</v>
      </c>
      <c r="F971" s="61">
        <v>105</v>
      </c>
      <c r="G971" s="61">
        <f t="shared" si="116"/>
        <v>16.8</v>
      </c>
      <c r="H971" s="61">
        <f t="shared" si="115"/>
        <v>0</v>
      </c>
      <c r="I971" s="62">
        <f t="shared" si="114"/>
        <v>0</v>
      </c>
      <c r="J971" s="63">
        <f t="shared" si="113"/>
        <v>0</v>
      </c>
      <c r="K971" s="46"/>
    </row>
    <row r="972" spans="1:11" ht="28.5" x14ac:dyDescent="0.45">
      <c r="A972" s="106">
        <v>0</v>
      </c>
      <c r="B972" s="57">
        <v>44020</v>
      </c>
      <c r="C972" s="58" t="s">
        <v>434</v>
      </c>
      <c r="D972" s="59" t="s">
        <v>0</v>
      </c>
      <c r="E972" s="59">
        <v>0</v>
      </c>
      <c r="F972" s="61">
        <v>36</v>
      </c>
      <c r="G972" s="61">
        <f t="shared" si="116"/>
        <v>5.76</v>
      </c>
      <c r="H972" s="61">
        <f t="shared" si="115"/>
        <v>0</v>
      </c>
      <c r="I972" s="62">
        <f t="shared" si="114"/>
        <v>0</v>
      </c>
      <c r="J972" s="63">
        <f t="shared" si="113"/>
        <v>0</v>
      </c>
      <c r="K972" s="46"/>
    </row>
    <row r="973" spans="1:11" ht="28.5" x14ac:dyDescent="0.45">
      <c r="A973" s="106">
        <v>0</v>
      </c>
      <c r="B973" s="57">
        <v>44020</v>
      </c>
      <c r="C973" s="58" t="s">
        <v>536</v>
      </c>
      <c r="D973" s="59" t="s">
        <v>0</v>
      </c>
      <c r="E973" s="59">
        <v>0</v>
      </c>
      <c r="F973" s="61">
        <v>3.48</v>
      </c>
      <c r="G973" s="61">
        <f t="shared" si="116"/>
        <v>0.55679999999999996</v>
      </c>
      <c r="H973" s="61">
        <f t="shared" si="115"/>
        <v>0</v>
      </c>
      <c r="I973" s="62">
        <f t="shared" si="114"/>
        <v>0</v>
      </c>
      <c r="J973" s="63">
        <f t="shared" si="113"/>
        <v>0</v>
      </c>
      <c r="K973" s="46"/>
    </row>
    <row r="974" spans="1:11" ht="28.5" x14ac:dyDescent="0.45">
      <c r="A974" s="106">
        <v>0</v>
      </c>
      <c r="B974" s="57">
        <v>44020</v>
      </c>
      <c r="C974" s="58" t="s">
        <v>671</v>
      </c>
      <c r="D974" s="59" t="s">
        <v>0</v>
      </c>
      <c r="E974" s="59">
        <v>13</v>
      </c>
      <c r="F974" s="61">
        <v>165</v>
      </c>
      <c r="G974" s="61">
        <f t="shared" si="116"/>
        <v>26.400000000000002</v>
      </c>
      <c r="H974" s="61">
        <f t="shared" si="115"/>
        <v>343.2</v>
      </c>
      <c r="I974" s="62">
        <f t="shared" si="114"/>
        <v>2145</v>
      </c>
      <c r="J974" s="63">
        <f t="shared" si="113"/>
        <v>2488.1999999999998</v>
      </c>
      <c r="K974" s="46"/>
    </row>
    <row r="975" spans="1:11" ht="28.5" x14ac:dyDescent="0.45">
      <c r="A975" s="106">
        <v>0</v>
      </c>
      <c r="B975" s="57">
        <v>44020</v>
      </c>
      <c r="C975" s="58" t="s">
        <v>666</v>
      </c>
      <c r="D975" s="59" t="s">
        <v>0</v>
      </c>
      <c r="E975" s="59">
        <v>0</v>
      </c>
      <c r="F975" s="61">
        <v>165</v>
      </c>
      <c r="G975" s="61">
        <f t="shared" si="116"/>
        <v>26.400000000000002</v>
      </c>
      <c r="H975" s="61">
        <f t="shared" si="115"/>
        <v>0</v>
      </c>
      <c r="I975" s="62">
        <f t="shared" si="114"/>
        <v>0</v>
      </c>
      <c r="J975" s="63">
        <f t="shared" si="113"/>
        <v>0</v>
      </c>
      <c r="K975" s="46"/>
    </row>
    <row r="976" spans="1:11" ht="28.5" x14ac:dyDescent="0.45">
      <c r="A976" s="106">
        <v>0</v>
      </c>
      <c r="B976" s="57">
        <v>44020</v>
      </c>
      <c r="C976" s="58" t="s">
        <v>435</v>
      </c>
      <c r="D976" s="59" t="s">
        <v>0</v>
      </c>
      <c r="E976" s="59">
        <v>0</v>
      </c>
      <c r="F976" s="61">
        <v>910</v>
      </c>
      <c r="G976" s="61">
        <f t="shared" si="116"/>
        <v>145.6</v>
      </c>
      <c r="H976" s="61">
        <f t="shared" si="115"/>
        <v>0</v>
      </c>
      <c r="I976" s="62">
        <f t="shared" si="114"/>
        <v>0</v>
      </c>
      <c r="J976" s="63">
        <f t="shared" si="113"/>
        <v>0</v>
      </c>
      <c r="K976" s="46"/>
    </row>
    <row r="977" spans="1:13" ht="28.5" x14ac:dyDescent="0.45">
      <c r="A977" s="106">
        <v>0</v>
      </c>
      <c r="B977" s="57">
        <v>44020</v>
      </c>
      <c r="C977" s="58" t="s">
        <v>436</v>
      </c>
      <c r="D977" s="59" t="s">
        <v>82</v>
      </c>
      <c r="E977" s="59">
        <v>21</v>
      </c>
      <c r="F977" s="61">
        <v>170</v>
      </c>
      <c r="G977" s="61">
        <f t="shared" si="116"/>
        <v>27.2</v>
      </c>
      <c r="H977" s="61">
        <f t="shared" si="115"/>
        <v>571.20000000000005</v>
      </c>
      <c r="I977" s="62">
        <f t="shared" si="114"/>
        <v>3570</v>
      </c>
      <c r="J977" s="63">
        <f t="shared" si="113"/>
        <v>4141.2</v>
      </c>
      <c r="K977" s="46"/>
    </row>
    <row r="978" spans="1:13" ht="28.5" x14ac:dyDescent="0.45">
      <c r="A978" s="106">
        <v>0</v>
      </c>
      <c r="B978" s="57">
        <v>44020</v>
      </c>
      <c r="C978" s="58" t="s">
        <v>583</v>
      </c>
      <c r="D978" s="59" t="s">
        <v>0</v>
      </c>
      <c r="E978" s="59">
        <v>0</v>
      </c>
      <c r="F978" s="61">
        <v>1525</v>
      </c>
      <c r="G978" s="61">
        <f t="shared" si="116"/>
        <v>244</v>
      </c>
      <c r="H978" s="61">
        <f t="shared" si="115"/>
        <v>0</v>
      </c>
      <c r="I978" s="62">
        <f t="shared" si="114"/>
        <v>0</v>
      </c>
      <c r="J978" s="63">
        <f t="shared" si="113"/>
        <v>0</v>
      </c>
      <c r="K978" s="46"/>
    </row>
    <row r="979" spans="1:13" ht="28.5" x14ac:dyDescent="0.45">
      <c r="A979" s="106">
        <v>0</v>
      </c>
      <c r="B979" s="57">
        <v>44020</v>
      </c>
      <c r="C979" s="58" t="s">
        <v>547</v>
      </c>
      <c r="D979" s="59" t="s">
        <v>0</v>
      </c>
      <c r="E979" s="59">
        <v>0</v>
      </c>
      <c r="F979" s="61">
        <v>465</v>
      </c>
      <c r="G979" s="61">
        <f t="shared" si="116"/>
        <v>74.400000000000006</v>
      </c>
      <c r="H979" s="61">
        <f t="shared" si="115"/>
        <v>0</v>
      </c>
      <c r="I979" s="62">
        <f t="shared" si="114"/>
        <v>0</v>
      </c>
      <c r="J979" s="63">
        <f t="shared" si="113"/>
        <v>0</v>
      </c>
      <c r="K979" s="46"/>
    </row>
    <row r="980" spans="1:13" ht="28.5" x14ac:dyDescent="0.45">
      <c r="A980" s="106">
        <v>0</v>
      </c>
      <c r="B980" s="57">
        <v>44020</v>
      </c>
      <c r="C980" s="58" t="s">
        <v>437</v>
      </c>
      <c r="D980" s="59" t="s">
        <v>0</v>
      </c>
      <c r="E980" s="59">
        <v>13</v>
      </c>
      <c r="F980" s="61">
        <v>98</v>
      </c>
      <c r="G980" s="61">
        <f t="shared" si="116"/>
        <v>15.68</v>
      </c>
      <c r="H980" s="61">
        <f t="shared" si="115"/>
        <v>203.84</v>
      </c>
      <c r="I980" s="62">
        <f t="shared" si="114"/>
        <v>1274</v>
      </c>
      <c r="J980" s="63">
        <f t="shared" si="113"/>
        <v>1477.84</v>
      </c>
      <c r="K980" s="46"/>
    </row>
    <row r="981" spans="1:13" ht="28.5" x14ac:dyDescent="0.45">
      <c r="A981" s="106">
        <v>0</v>
      </c>
      <c r="B981" s="57">
        <v>44020</v>
      </c>
      <c r="C981" s="58" t="s">
        <v>438</v>
      </c>
      <c r="D981" s="59" t="s">
        <v>0</v>
      </c>
      <c r="E981" s="59">
        <v>0</v>
      </c>
      <c r="F981" s="61">
        <v>90</v>
      </c>
      <c r="G981" s="61">
        <f t="shared" si="116"/>
        <v>14.4</v>
      </c>
      <c r="H981" s="61">
        <f t="shared" si="115"/>
        <v>0</v>
      </c>
      <c r="I981" s="62">
        <f t="shared" si="114"/>
        <v>0</v>
      </c>
      <c r="J981" s="63">
        <f t="shared" si="113"/>
        <v>0</v>
      </c>
      <c r="K981" s="46"/>
      <c r="M981" t="s">
        <v>511</v>
      </c>
    </row>
    <row r="982" spans="1:13" ht="28.5" x14ac:dyDescent="0.45">
      <c r="A982" s="106">
        <v>0</v>
      </c>
      <c r="B982" s="57">
        <v>44020</v>
      </c>
      <c r="C982" s="58" t="s">
        <v>439</v>
      </c>
      <c r="D982" s="59" t="s">
        <v>0</v>
      </c>
      <c r="E982" s="59">
        <v>11</v>
      </c>
      <c r="F982" s="61">
        <v>610</v>
      </c>
      <c r="G982" s="61">
        <f t="shared" si="116"/>
        <v>97.600000000000009</v>
      </c>
      <c r="H982" s="61">
        <f t="shared" si="115"/>
        <v>1073.5999999999999</v>
      </c>
      <c r="I982" s="62">
        <f t="shared" si="114"/>
        <v>6710</v>
      </c>
      <c r="J982" s="63">
        <f t="shared" si="113"/>
        <v>7783.6</v>
      </c>
      <c r="K982" s="46"/>
    </row>
    <row r="983" spans="1:13" ht="28.5" x14ac:dyDescent="0.45">
      <c r="A983" s="106">
        <v>0</v>
      </c>
      <c r="B983" s="57">
        <v>44021</v>
      </c>
      <c r="C983" s="58" t="s">
        <v>516</v>
      </c>
      <c r="D983" s="59" t="s">
        <v>441</v>
      </c>
      <c r="E983" s="59">
        <v>0</v>
      </c>
      <c r="F983" s="61">
        <v>196</v>
      </c>
      <c r="G983" s="61">
        <f t="shared" si="116"/>
        <v>31.36</v>
      </c>
      <c r="H983" s="61">
        <f t="shared" si="115"/>
        <v>0</v>
      </c>
      <c r="I983" s="62">
        <f t="shared" si="114"/>
        <v>0</v>
      </c>
      <c r="J983" s="63">
        <f t="shared" si="113"/>
        <v>0</v>
      </c>
      <c r="K983" s="46"/>
    </row>
    <row r="984" spans="1:13" ht="28.5" x14ac:dyDescent="0.45">
      <c r="A984" s="106">
        <v>0</v>
      </c>
      <c r="B984" s="57">
        <v>44021</v>
      </c>
      <c r="C984" s="58" t="s">
        <v>440</v>
      </c>
      <c r="D984" s="59" t="s">
        <v>0</v>
      </c>
      <c r="E984" s="59">
        <v>0</v>
      </c>
      <c r="F984" s="61">
        <v>9065</v>
      </c>
      <c r="G984" s="61">
        <f t="shared" si="116"/>
        <v>1450.4</v>
      </c>
      <c r="H984" s="61">
        <f t="shared" si="115"/>
        <v>0</v>
      </c>
      <c r="I984" s="62">
        <f t="shared" si="114"/>
        <v>0</v>
      </c>
      <c r="J984" s="63">
        <f t="shared" si="113"/>
        <v>0</v>
      </c>
      <c r="K984" s="46"/>
    </row>
    <row r="985" spans="1:13" ht="28.5" x14ac:dyDescent="0.45">
      <c r="A985" s="106">
        <v>0</v>
      </c>
      <c r="B985" s="57">
        <v>44021</v>
      </c>
      <c r="C985" s="58" t="s">
        <v>442</v>
      </c>
      <c r="D985" s="59" t="s">
        <v>0</v>
      </c>
      <c r="E985" s="59">
        <v>0</v>
      </c>
      <c r="F985" s="61">
        <v>245</v>
      </c>
      <c r="G985" s="61">
        <f t="shared" si="116"/>
        <v>39.200000000000003</v>
      </c>
      <c r="H985" s="61">
        <f t="shared" si="115"/>
        <v>0</v>
      </c>
      <c r="I985" s="62">
        <f t="shared" si="114"/>
        <v>0</v>
      </c>
      <c r="J985" s="63">
        <f t="shared" si="113"/>
        <v>0</v>
      </c>
      <c r="K985" s="46"/>
    </row>
    <row r="986" spans="1:13" ht="28.5" x14ac:dyDescent="0.45">
      <c r="A986" s="106">
        <v>0</v>
      </c>
      <c r="B986" s="57">
        <v>44441</v>
      </c>
      <c r="C986" s="58" t="s">
        <v>443</v>
      </c>
      <c r="D986" s="59" t="s">
        <v>0</v>
      </c>
      <c r="E986" s="59">
        <v>0</v>
      </c>
      <c r="F986" s="61">
        <v>265</v>
      </c>
      <c r="G986" s="61">
        <f t="shared" si="116"/>
        <v>42.4</v>
      </c>
      <c r="H986" s="61">
        <f t="shared" si="115"/>
        <v>0</v>
      </c>
      <c r="I986" s="62">
        <f t="shared" si="114"/>
        <v>0</v>
      </c>
      <c r="J986" s="63">
        <f t="shared" si="113"/>
        <v>0</v>
      </c>
      <c r="K986" s="46"/>
    </row>
    <row r="987" spans="1:13" ht="28.5" x14ac:dyDescent="0.45">
      <c r="A987" s="106">
        <v>0</v>
      </c>
      <c r="B987" s="57">
        <v>44021</v>
      </c>
      <c r="C987" s="58" t="s">
        <v>444</v>
      </c>
      <c r="D987" s="59" t="s">
        <v>0</v>
      </c>
      <c r="E987" s="59">
        <v>0</v>
      </c>
      <c r="F987" s="61">
        <v>26</v>
      </c>
      <c r="G987" s="61">
        <f t="shared" si="116"/>
        <v>4.16</v>
      </c>
      <c r="H987" s="61">
        <f t="shared" si="115"/>
        <v>0</v>
      </c>
      <c r="I987" s="62">
        <f t="shared" si="114"/>
        <v>0</v>
      </c>
      <c r="J987" s="63">
        <f t="shared" si="113"/>
        <v>0</v>
      </c>
      <c r="K987" s="46"/>
    </row>
    <row r="988" spans="1:13" ht="28.5" x14ac:dyDescent="0.45">
      <c r="A988" s="106">
        <v>0</v>
      </c>
      <c r="B988" s="57">
        <v>44021</v>
      </c>
      <c r="C988" s="58" t="s">
        <v>615</v>
      </c>
      <c r="D988" s="59" t="s">
        <v>252</v>
      </c>
      <c r="E988" s="59">
        <v>0</v>
      </c>
      <c r="F988" s="61">
        <v>7.68</v>
      </c>
      <c r="G988" s="61">
        <f t="shared" si="116"/>
        <v>1.2287999999999999</v>
      </c>
      <c r="H988" s="61">
        <f t="shared" si="115"/>
        <v>0</v>
      </c>
      <c r="I988" s="62">
        <f t="shared" si="114"/>
        <v>0</v>
      </c>
      <c r="J988" s="63">
        <f t="shared" si="113"/>
        <v>0</v>
      </c>
      <c r="K988" s="46"/>
    </row>
    <row r="989" spans="1:13" ht="28.5" x14ac:dyDescent="0.45">
      <c r="A989" s="106">
        <v>0</v>
      </c>
      <c r="B989" s="57">
        <v>44021</v>
      </c>
      <c r="C989" s="58" t="s">
        <v>445</v>
      </c>
      <c r="D989" s="59" t="s">
        <v>252</v>
      </c>
      <c r="E989" s="59">
        <v>0</v>
      </c>
      <c r="F989" s="61">
        <v>21.11</v>
      </c>
      <c r="G989" s="61">
        <f t="shared" si="116"/>
        <v>3.3776000000000002</v>
      </c>
      <c r="H989" s="61">
        <f t="shared" si="115"/>
        <v>0</v>
      </c>
      <c r="I989" s="62">
        <f t="shared" si="114"/>
        <v>0</v>
      </c>
      <c r="J989" s="63">
        <f t="shared" si="113"/>
        <v>0</v>
      </c>
      <c r="K989" s="46"/>
    </row>
    <row r="990" spans="1:13" ht="28.5" x14ac:dyDescent="0.45">
      <c r="A990" s="106">
        <v>500</v>
      </c>
      <c r="B990" s="57">
        <v>44021</v>
      </c>
      <c r="C990" s="58" t="s">
        <v>446</v>
      </c>
      <c r="D990" s="59" t="s">
        <v>252</v>
      </c>
      <c r="E990" s="59">
        <v>0</v>
      </c>
      <c r="F990" s="61">
        <v>27.81</v>
      </c>
      <c r="G990" s="61">
        <f t="shared" si="116"/>
        <v>4.4496000000000002</v>
      </c>
      <c r="H990" s="61">
        <f t="shared" si="115"/>
        <v>0</v>
      </c>
      <c r="I990" s="62">
        <f t="shared" si="114"/>
        <v>0</v>
      </c>
      <c r="J990" s="63">
        <f t="shared" si="113"/>
        <v>0</v>
      </c>
      <c r="K990" s="46"/>
    </row>
    <row r="991" spans="1:13" ht="28.5" x14ac:dyDescent="0.45">
      <c r="A991" s="106">
        <v>500</v>
      </c>
      <c r="B991" s="57">
        <v>44021</v>
      </c>
      <c r="C991" s="58" t="s">
        <v>447</v>
      </c>
      <c r="D991" s="59" t="s">
        <v>0</v>
      </c>
      <c r="E991" s="59">
        <v>0</v>
      </c>
      <c r="F991" s="61">
        <v>930</v>
      </c>
      <c r="G991" s="61">
        <f t="shared" si="116"/>
        <v>148.80000000000001</v>
      </c>
      <c r="H991" s="61">
        <f t="shared" si="115"/>
        <v>0</v>
      </c>
      <c r="I991" s="62">
        <f t="shared" si="114"/>
        <v>0</v>
      </c>
      <c r="J991" s="63">
        <f t="shared" si="113"/>
        <v>0</v>
      </c>
      <c r="K991" s="46"/>
    </row>
    <row r="992" spans="1:13" ht="28.5" x14ac:dyDescent="0.45">
      <c r="A992" s="106">
        <v>0</v>
      </c>
      <c r="B992" s="57">
        <v>44021</v>
      </c>
      <c r="C992" s="58" t="s">
        <v>312</v>
      </c>
      <c r="D992" s="59" t="s">
        <v>0</v>
      </c>
      <c r="E992" s="59">
        <v>0</v>
      </c>
      <c r="F992" s="61">
        <v>21.42</v>
      </c>
      <c r="G992" s="61">
        <f t="shared" si="116"/>
        <v>3.4272000000000005</v>
      </c>
      <c r="H992" s="61">
        <f t="shared" si="115"/>
        <v>0</v>
      </c>
      <c r="I992" s="62">
        <f t="shared" si="114"/>
        <v>0</v>
      </c>
      <c r="J992" s="63">
        <f t="shared" si="113"/>
        <v>0</v>
      </c>
      <c r="K992" s="46"/>
    </row>
    <row r="993" spans="1:11" ht="28.5" x14ac:dyDescent="0.45">
      <c r="A993" s="106">
        <v>0</v>
      </c>
      <c r="B993" s="57">
        <v>44021</v>
      </c>
      <c r="C993" s="58" t="s">
        <v>313</v>
      </c>
      <c r="D993" s="59" t="s">
        <v>0</v>
      </c>
      <c r="E993" s="59">
        <v>5</v>
      </c>
      <c r="F993" s="61">
        <v>668.38</v>
      </c>
      <c r="G993" s="61">
        <f t="shared" si="116"/>
        <v>106.9408</v>
      </c>
      <c r="H993" s="61">
        <f t="shared" si="115"/>
        <v>534.70400000000006</v>
      </c>
      <c r="I993" s="62">
        <f t="shared" si="114"/>
        <v>3341.9</v>
      </c>
      <c r="J993" s="63">
        <f t="shared" si="113"/>
        <v>3876.6040000000003</v>
      </c>
      <c r="K993" s="46"/>
    </row>
    <row r="994" spans="1:11" ht="28.5" x14ac:dyDescent="0.45">
      <c r="A994" s="106">
        <v>0</v>
      </c>
      <c r="B994" s="57">
        <v>44021</v>
      </c>
      <c r="C994" s="58" t="s">
        <v>314</v>
      </c>
      <c r="D994" s="59" t="s">
        <v>0</v>
      </c>
      <c r="E994" s="59">
        <v>1</v>
      </c>
      <c r="F994" s="61">
        <v>23.4</v>
      </c>
      <c r="G994" s="61">
        <f t="shared" si="116"/>
        <v>3.7439999999999998</v>
      </c>
      <c r="H994" s="61">
        <f t="shared" si="115"/>
        <v>3.7439999999999998</v>
      </c>
      <c r="I994" s="62">
        <f t="shared" si="114"/>
        <v>23.4</v>
      </c>
      <c r="J994" s="63">
        <f t="shared" si="113"/>
        <v>27.143999999999998</v>
      </c>
      <c r="K994" s="46"/>
    </row>
    <row r="995" spans="1:11" ht="28.5" x14ac:dyDescent="0.45">
      <c r="A995" s="106">
        <v>0</v>
      </c>
      <c r="B995" s="57">
        <v>44021</v>
      </c>
      <c r="C995" s="58" t="s">
        <v>315</v>
      </c>
      <c r="D995" s="59" t="s">
        <v>162</v>
      </c>
      <c r="E995" s="59">
        <v>0</v>
      </c>
      <c r="F995" s="61">
        <v>300</v>
      </c>
      <c r="G995" s="61">
        <f t="shared" si="116"/>
        <v>48</v>
      </c>
      <c r="H995" s="61">
        <f t="shared" si="115"/>
        <v>0</v>
      </c>
      <c r="I995" s="62">
        <f t="shared" si="114"/>
        <v>0</v>
      </c>
      <c r="J995" s="63">
        <f t="shared" si="113"/>
        <v>0</v>
      </c>
      <c r="K995" s="46"/>
    </row>
    <row r="996" spans="1:11" ht="28.5" x14ac:dyDescent="0.45">
      <c r="A996" s="106">
        <v>0</v>
      </c>
      <c r="B996" s="57">
        <v>44021</v>
      </c>
      <c r="C996" s="58" t="s">
        <v>319</v>
      </c>
      <c r="D996" s="59" t="s">
        <v>0</v>
      </c>
      <c r="E996" s="59">
        <v>0</v>
      </c>
      <c r="F996" s="61">
        <v>490</v>
      </c>
      <c r="G996" s="61">
        <f t="shared" si="116"/>
        <v>78.400000000000006</v>
      </c>
      <c r="H996" s="61">
        <f t="shared" si="115"/>
        <v>0</v>
      </c>
      <c r="I996" s="62">
        <f t="shared" si="114"/>
        <v>0</v>
      </c>
      <c r="J996" s="63">
        <f t="shared" si="113"/>
        <v>0</v>
      </c>
      <c r="K996" s="46"/>
    </row>
    <row r="997" spans="1:11" ht="28.5" x14ac:dyDescent="0.45">
      <c r="A997" s="106">
        <v>0</v>
      </c>
      <c r="B997" s="57">
        <v>44021</v>
      </c>
      <c r="C997" s="58" t="s">
        <v>299</v>
      </c>
      <c r="D997" s="74" t="s">
        <v>0</v>
      </c>
      <c r="E997" s="59">
        <v>0</v>
      </c>
      <c r="F997" s="61">
        <v>17882.400000000001</v>
      </c>
      <c r="G997" s="61">
        <f t="shared" si="116"/>
        <v>2861.1840000000002</v>
      </c>
      <c r="H997" s="61">
        <f t="shared" si="115"/>
        <v>0</v>
      </c>
      <c r="I997" s="62">
        <f t="shared" si="114"/>
        <v>0</v>
      </c>
      <c r="J997" s="63">
        <f t="shared" si="113"/>
        <v>0</v>
      </c>
      <c r="K997" s="46"/>
    </row>
    <row r="998" spans="1:11" s="40" customFormat="1" ht="28.5" x14ac:dyDescent="0.45">
      <c r="A998" s="106">
        <v>0</v>
      </c>
      <c r="B998" s="72">
        <v>44021</v>
      </c>
      <c r="C998" s="73" t="s">
        <v>448</v>
      </c>
      <c r="D998" s="59" t="s">
        <v>0</v>
      </c>
      <c r="E998" s="74">
        <v>0</v>
      </c>
      <c r="F998" s="75">
        <v>1322.52</v>
      </c>
      <c r="G998" s="75">
        <f t="shared" si="116"/>
        <v>211.60320000000002</v>
      </c>
      <c r="H998" s="75">
        <f t="shared" si="115"/>
        <v>0</v>
      </c>
      <c r="I998" s="62">
        <f t="shared" si="114"/>
        <v>0</v>
      </c>
      <c r="J998" s="63">
        <f t="shared" si="113"/>
        <v>0</v>
      </c>
      <c r="K998" s="77"/>
    </row>
    <row r="999" spans="1:11" ht="28.5" x14ac:dyDescent="0.45">
      <c r="A999" s="106">
        <v>0</v>
      </c>
      <c r="B999" s="57">
        <v>44021</v>
      </c>
      <c r="C999" s="58" t="s">
        <v>259</v>
      </c>
      <c r="D999" s="59" t="s">
        <v>0</v>
      </c>
      <c r="E999" s="59">
        <v>0</v>
      </c>
      <c r="F999" s="61">
        <v>282.37</v>
      </c>
      <c r="G999" s="61">
        <f t="shared" si="116"/>
        <v>45.179200000000002</v>
      </c>
      <c r="H999" s="61">
        <f t="shared" si="115"/>
        <v>0</v>
      </c>
      <c r="I999" s="62">
        <f t="shared" si="114"/>
        <v>0</v>
      </c>
      <c r="J999" s="63">
        <f t="shared" si="113"/>
        <v>0</v>
      </c>
      <c r="K999" s="46"/>
    </row>
    <row r="1000" spans="1:11" ht="28.5" x14ac:dyDescent="0.45">
      <c r="A1000" s="106">
        <v>0</v>
      </c>
      <c r="B1000" s="57">
        <v>44021</v>
      </c>
      <c r="C1000" s="58" t="s">
        <v>260</v>
      </c>
      <c r="D1000" s="59" t="s">
        <v>0</v>
      </c>
      <c r="E1000" s="59">
        <v>0</v>
      </c>
      <c r="F1000" s="61">
        <v>17.29</v>
      </c>
      <c r="G1000" s="61">
        <f t="shared" si="116"/>
        <v>2.7664</v>
      </c>
      <c r="H1000" s="61">
        <f t="shared" ref="H1000:H1031" si="117">E1000*F1000*0.16</f>
        <v>0</v>
      </c>
      <c r="I1000" s="62">
        <f t="shared" si="114"/>
        <v>0</v>
      </c>
      <c r="J1000" s="63">
        <f t="shared" si="113"/>
        <v>0</v>
      </c>
      <c r="K1000" s="46"/>
    </row>
    <row r="1001" spans="1:11" ht="28.5" x14ac:dyDescent="0.45">
      <c r="A1001" s="106">
        <v>0</v>
      </c>
      <c r="B1001" s="57">
        <v>44021</v>
      </c>
      <c r="C1001" s="58" t="s">
        <v>262</v>
      </c>
      <c r="D1001" s="59" t="s">
        <v>0</v>
      </c>
      <c r="E1001" s="59">
        <v>0</v>
      </c>
      <c r="F1001" s="61">
        <v>363.05</v>
      </c>
      <c r="G1001" s="61">
        <f t="shared" ref="G1001:G1032" si="118">0.16*F1001</f>
        <v>58.088000000000001</v>
      </c>
      <c r="H1001" s="61">
        <f t="shared" si="117"/>
        <v>0</v>
      </c>
      <c r="I1001" s="62">
        <f t="shared" si="114"/>
        <v>0</v>
      </c>
      <c r="J1001" s="63">
        <f t="shared" si="113"/>
        <v>0</v>
      </c>
      <c r="K1001" s="46"/>
    </row>
    <row r="1002" spans="1:11" ht="28.5" x14ac:dyDescent="0.45">
      <c r="A1002" s="106">
        <v>0</v>
      </c>
      <c r="B1002" s="57">
        <v>44021</v>
      </c>
      <c r="C1002" s="58" t="s">
        <v>282</v>
      </c>
      <c r="D1002" s="59" t="s">
        <v>0</v>
      </c>
      <c r="E1002" s="59">
        <v>0</v>
      </c>
      <c r="F1002" s="61">
        <v>311.19</v>
      </c>
      <c r="G1002" s="61">
        <f t="shared" si="118"/>
        <v>49.790399999999998</v>
      </c>
      <c r="H1002" s="61">
        <f t="shared" si="117"/>
        <v>0</v>
      </c>
      <c r="I1002" s="62">
        <f t="shared" si="114"/>
        <v>0</v>
      </c>
      <c r="J1002" s="63">
        <f t="shared" si="113"/>
        <v>0</v>
      </c>
      <c r="K1002" s="46"/>
    </row>
    <row r="1003" spans="1:11" ht="28.5" x14ac:dyDescent="0.45">
      <c r="A1003" s="106">
        <v>0</v>
      </c>
      <c r="B1003" s="57">
        <v>44021</v>
      </c>
      <c r="C1003" s="58" t="s">
        <v>261</v>
      </c>
      <c r="D1003" s="59" t="s">
        <v>0</v>
      </c>
      <c r="E1003" s="59">
        <v>0</v>
      </c>
      <c r="F1003" s="61">
        <v>766.44</v>
      </c>
      <c r="G1003" s="61">
        <f t="shared" si="118"/>
        <v>122.63040000000001</v>
      </c>
      <c r="H1003" s="61">
        <f t="shared" si="117"/>
        <v>0</v>
      </c>
      <c r="I1003" s="62">
        <f t="shared" si="114"/>
        <v>0</v>
      </c>
      <c r="J1003" s="63">
        <f t="shared" si="113"/>
        <v>0</v>
      </c>
      <c r="K1003" s="46"/>
    </row>
    <row r="1004" spans="1:11" ht="28.5" x14ac:dyDescent="0.45">
      <c r="A1004" s="106">
        <v>0</v>
      </c>
      <c r="B1004" s="57">
        <v>44021</v>
      </c>
      <c r="C1004" s="58" t="s">
        <v>263</v>
      </c>
      <c r="D1004" s="59" t="s">
        <v>0</v>
      </c>
      <c r="E1004" s="59">
        <v>0</v>
      </c>
      <c r="F1004" s="61">
        <v>240.54</v>
      </c>
      <c r="G1004" s="61">
        <f t="shared" si="118"/>
        <v>38.486399999999996</v>
      </c>
      <c r="H1004" s="61">
        <f t="shared" si="117"/>
        <v>0</v>
      </c>
      <c r="I1004" s="62">
        <f t="shared" si="114"/>
        <v>0</v>
      </c>
      <c r="J1004" s="63">
        <f t="shared" si="113"/>
        <v>0</v>
      </c>
      <c r="K1004" s="46"/>
    </row>
    <row r="1005" spans="1:11" ht="28.5" x14ac:dyDescent="0.45">
      <c r="A1005" s="106">
        <v>0</v>
      </c>
      <c r="B1005" s="57">
        <v>44021</v>
      </c>
      <c r="C1005" s="58" t="s">
        <v>264</v>
      </c>
      <c r="D1005" s="59" t="s">
        <v>0</v>
      </c>
      <c r="E1005" s="59">
        <v>0</v>
      </c>
      <c r="F1005" s="61">
        <v>1504.07</v>
      </c>
      <c r="G1005" s="61">
        <f t="shared" si="118"/>
        <v>240.65119999999999</v>
      </c>
      <c r="H1005" s="61">
        <f t="shared" si="117"/>
        <v>0</v>
      </c>
      <c r="I1005" s="62">
        <f t="shared" si="114"/>
        <v>0</v>
      </c>
      <c r="J1005" s="63">
        <f t="shared" si="113"/>
        <v>0</v>
      </c>
      <c r="K1005" s="46"/>
    </row>
    <row r="1006" spans="1:11" ht="28.5" x14ac:dyDescent="0.45">
      <c r="A1006" s="106">
        <v>0</v>
      </c>
      <c r="B1006" s="57">
        <v>44021</v>
      </c>
      <c r="C1006" s="58" t="s">
        <v>265</v>
      </c>
      <c r="D1006" s="59" t="s">
        <v>0</v>
      </c>
      <c r="E1006" s="59">
        <v>0</v>
      </c>
      <c r="F1006" s="61">
        <v>40.340000000000003</v>
      </c>
      <c r="G1006" s="61">
        <f t="shared" si="118"/>
        <v>6.4544000000000006</v>
      </c>
      <c r="H1006" s="61">
        <f t="shared" si="117"/>
        <v>0</v>
      </c>
      <c r="I1006" s="62">
        <f t="shared" si="114"/>
        <v>0</v>
      </c>
      <c r="J1006" s="63">
        <f t="shared" ref="J1006:J1070" si="119">H1006+I1006</f>
        <v>0</v>
      </c>
      <c r="K1006" s="46"/>
    </row>
    <row r="1007" spans="1:11" ht="28.5" x14ac:dyDescent="0.45">
      <c r="A1007" s="106">
        <v>0</v>
      </c>
      <c r="B1007" s="57">
        <v>44013</v>
      </c>
      <c r="C1007" s="58" t="s">
        <v>266</v>
      </c>
      <c r="D1007" s="59" t="s">
        <v>0</v>
      </c>
      <c r="E1007" s="59">
        <v>0</v>
      </c>
      <c r="F1007" s="61">
        <v>23.05</v>
      </c>
      <c r="G1007" s="61">
        <f t="shared" si="118"/>
        <v>3.6880000000000002</v>
      </c>
      <c r="H1007" s="61">
        <f t="shared" si="117"/>
        <v>0</v>
      </c>
      <c r="I1007" s="62">
        <f t="shared" si="114"/>
        <v>0</v>
      </c>
      <c r="J1007" s="63">
        <f t="shared" si="119"/>
        <v>0</v>
      </c>
      <c r="K1007" s="46"/>
    </row>
    <row r="1008" spans="1:11" ht="28.5" x14ac:dyDescent="0.45">
      <c r="A1008" s="106">
        <v>0</v>
      </c>
      <c r="B1008" s="57">
        <v>44021</v>
      </c>
      <c r="C1008" s="58" t="s">
        <v>267</v>
      </c>
      <c r="D1008" s="59" t="s">
        <v>0</v>
      </c>
      <c r="E1008" s="59">
        <v>0</v>
      </c>
      <c r="F1008" s="61">
        <v>92.21</v>
      </c>
      <c r="G1008" s="61">
        <f t="shared" si="118"/>
        <v>14.753599999999999</v>
      </c>
      <c r="H1008" s="61">
        <f t="shared" si="117"/>
        <v>0</v>
      </c>
      <c r="I1008" s="62">
        <f t="shared" si="114"/>
        <v>0</v>
      </c>
      <c r="J1008" s="63">
        <f t="shared" si="119"/>
        <v>0</v>
      </c>
      <c r="K1008" s="46"/>
    </row>
    <row r="1009" spans="1:11" ht="28.5" x14ac:dyDescent="0.45">
      <c r="A1009" s="106">
        <v>0</v>
      </c>
      <c r="B1009" s="57">
        <v>44022</v>
      </c>
      <c r="C1009" s="58" t="s">
        <v>268</v>
      </c>
      <c r="D1009" s="59" t="s">
        <v>0</v>
      </c>
      <c r="E1009" s="59">
        <v>0</v>
      </c>
      <c r="F1009" s="61">
        <v>92.21</v>
      </c>
      <c r="G1009" s="61">
        <f t="shared" si="118"/>
        <v>14.753599999999999</v>
      </c>
      <c r="H1009" s="61">
        <f t="shared" si="117"/>
        <v>0</v>
      </c>
      <c r="I1009" s="62">
        <f t="shared" si="114"/>
        <v>0</v>
      </c>
      <c r="J1009" s="63">
        <f t="shared" si="119"/>
        <v>0</v>
      </c>
      <c r="K1009" s="46"/>
    </row>
    <row r="1010" spans="1:11" ht="28.5" x14ac:dyDescent="0.45">
      <c r="A1010" s="106">
        <v>0</v>
      </c>
      <c r="B1010" s="57">
        <v>44023</v>
      </c>
      <c r="C1010" s="58" t="s">
        <v>269</v>
      </c>
      <c r="D1010" s="59" t="s">
        <v>0</v>
      </c>
      <c r="E1010" s="59">
        <v>0</v>
      </c>
      <c r="F1010" s="61">
        <v>79.53</v>
      </c>
      <c r="G1010" s="61">
        <f t="shared" si="118"/>
        <v>12.7248</v>
      </c>
      <c r="H1010" s="61">
        <f t="shared" si="117"/>
        <v>0</v>
      </c>
      <c r="I1010" s="62">
        <f t="shared" si="114"/>
        <v>0</v>
      </c>
      <c r="J1010" s="63">
        <f t="shared" si="119"/>
        <v>0</v>
      </c>
      <c r="K1010" s="46"/>
    </row>
    <row r="1011" spans="1:11" ht="28.5" x14ac:dyDescent="0.45">
      <c r="A1011" s="106">
        <v>0</v>
      </c>
      <c r="B1011" s="57">
        <v>44024</v>
      </c>
      <c r="C1011" s="58" t="s">
        <v>270</v>
      </c>
      <c r="D1011" s="59" t="s">
        <v>0</v>
      </c>
      <c r="E1011" s="59">
        <v>0</v>
      </c>
      <c r="F1011" s="61">
        <v>155.59</v>
      </c>
      <c r="G1011" s="61">
        <f t="shared" si="118"/>
        <v>24.894400000000001</v>
      </c>
      <c r="H1011" s="61">
        <f t="shared" si="117"/>
        <v>0</v>
      </c>
      <c r="I1011" s="62">
        <f t="shared" si="114"/>
        <v>0</v>
      </c>
      <c r="J1011" s="63">
        <f t="shared" si="119"/>
        <v>0</v>
      </c>
      <c r="K1011" s="46"/>
    </row>
    <row r="1012" spans="1:11" ht="28.5" x14ac:dyDescent="0.45">
      <c r="A1012" s="106">
        <v>0</v>
      </c>
      <c r="B1012" s="57">
        <v>44025</v>
      </c>
      <c r="C1012" s="58" t="s">
        <v>271</v>
      </c>
      <c r="D1012" s="59" t="s">
        <v>0</v>
      </c>
      <c r="E1012" s="59">
        <v>0</v>
      </c>
      <c r="F1012" s="61">
        <v>183.25</v>
      </c>
      <c r="G1012" s="61">
        <f t="shared" si="118"/>
        <v>29.32</v>
      </c>
      <c r="H1012" s="61">
        <f t="shared" si="117"/>
        <v>0</v>
      </c>
      <c r="I1012" s="62">
        <f t="shared" si="114"/>
        <v>0</v>
      </c>
      <c r="J1012" s="63">
        <f t="shared" si="119"/>
        <v>0</v>
      </c>
      <c r="K1012" s="46"/>
    </row>
    <row r="1013" spans="1:11" ht="28.5" x14ac:dyDescent="0.45">
      <c r="A1013" s="106">
        <v>0</v>
      </c>
      <c r="B1013" s="57">
        <v>44026</v>
      </c>
      <c r="C1013" s="58" t="s">
        <v>272</v>
      </c>
      <c r="D1013" s="59" t="s">
        <v>0</v>
      </c>
      <c r="E1013" s="59">
        <v>0</v>
      </c>
      <c r="F1013" s="61">
        <v>40.340000000000003</v>
      </c>
      <c r="G1013" s="61">
        <f t="shared" si="118"/>
        <v>6.4544000000000006</v>
      </c>
      <c r="H1013" s="61">
        <f t="shared" si="117"/>
        <v>0</v>
      </c>
      <c r="I1013" s="62">
        <f t="shared" si="114"/>
        <v>0</v>
      </c>
      <c r="J1013" s="63">
        <f t="shared" si="119"/>
        <v>0</v>
      </c>
      <c r="K1013" s="46"/>
    </row>
    <row r="1014" spans="1:11" ht="28.5" x14ac:dyDescent="0.45">
      <c r="A1014" s="106">
        <v>0</v>
      </c>
      <c r="B1014" s="57">
        <v>44027</v>
      </c>
      <c r="C1014" s="58" t="s">
        <v>532</v>
      </c>
      <c r="D1014" s="59" t="s">
        <v>0</v>
      </c>
      <c r="E1014" s="59">
        <v>16</v>
      </c>
      <c r="F1014" s="61">
        <v>12.67</v>
      </c>
      <c r="G1014" s="61">
        <f t="shared" si="118"/>
        <v>2.0272000000000001</v>
      </c>
      <c r="H1014" s="61">
        <f t="shared" si="117"/>
        <v>32.435200000000002</v>
      </c>
      <c r="I1014" s="62">
        <f t="shared" si="114"/>
        <v>202.72</v>
      </c>
      <c r="J1014" s="63">
        <f t="shared" si="119"/>
        <v>235.15520000000001</v>
      </c>
      <c r="K1014" s="46"/>
    </row>
    <row r="1015" spans="1:11" ht="28.5" x14ac:dyDescent="0.45">
      <c r="A1015" s="106">
        <v>0</v>
      </c>
      <c r="B1015" s="57">
        <v>44028</v>
      </c>
      <c r="C1015" s="58" t="s">
        <v>273</v>
      </c>
      <c r="D1015" s="59" t="s">
        <v>0</v>
      </c>
      <c r="E1015" s="59">
        <v>0</v>
      </c>
      <c r="F1015" s="61">
        <v>121.02</v>
      </c>
      <c r="G1015" s="61">
        <f t="shared" si="118"/>
        <v>19.363199999999999</v>
      </c>
      <c r="H1015" s="61">
        <f t="shared" si="117"/>
        <v>0</v>
      </c>
      <c r="I1015" s="62">
        <f t="shared" si="114"/>
        <v>0</v>
      </c>
      <c r="J1015" s="63">
        <f t="shared" si="119"/>
        <v>0</v>
      </c>
      <c r="K1015" s="46"/>
    </row>
    <row r="1016" spans="1:11" ht="28.5" x14ac:dyDescent="0.45">
      <c r="A1016" s="106">
        <v>0</v>
      </c>
      <c r="B1016" s="57">
        <v>44029</v>
      </c>
      <c r="C1016" s="58" t="s">
        <v>274</v>
      </c>
      <c r="D1016" s="59" t="s">
        <v>0</v>
      </c>
      <c r="E1016" s="59">
        <v>0</v>
      </c>
      <c r="F1016" s="61">
        <v>328.47</v>
      </c>
      <c r="G1016" s="61">
        <f t="shared" si="118"/>
        <v>52.555200000000006</v>
      </c>
      <c r="H1016" s="61">
        <f t="shared" si="117"/>
        <v>0</v>
      </c>
      <c r="I1016" s="62">
        <f t="shared" si="114"/>
        <v>0</v>
      </c>
      <c r="J1016" s="63">
        <f t="shared" si="119"/>
        <v>0</v>
      </c>
      <c r="K1016" s="46"/>
    </row>
    <row r="1017" spans="1:11" ht="28.5" x14ac:dyDescent="0.45">
      <c r="A1017" s="106">
        <v>0</v>
      </c>
      <c r="B1017" s="57">
        <v>44030</v>
      </c>
      <c r="C1017" s="58" t="s">
        <v>275</v>
      </c>
      <c r="D1017" s="59" t="s">
        <v>0</v>
      </c>
      <c r="E1017" s="59">
        <v>0</v>
      </c>
      <c r="F1017" s="61">
        <v>230.51</v>
      </c>
      <c r="G1017" s="61">
        <f t="shared" si="118"/>
        <v>36.881599999999999</v>
      </c>
      <c r="H1017" s="61">
        <f t="shared" si="117"/>
        <v>0</v>
      </c>
      <c r="I1017" s="62">
        <f t="shared" si="114"/>
        <v>0</v>
      </c>
      <c r="J1017" s="63">
        <f t="shared" si="119"/>
        <v>0</v>
      </c>
      <c r="K1017" s="46"/>
    </row>
    <row r="1018" spans="1:11" ht="28.5" x14ac:dyDescent="0.45">
      <c r="A1018" s="106">
        <v>0</v>
      </c>
      <c r="B1018" s="57">
        <v>44031</v>
      </c>
      <c r="C1018" s="58" t="s">
        <v>276</v>
      </c>
      <c r="D1018" s="59" t="s">
        <v>0</v>
      </c>
      <c r="E1018" s="59">
        <v>0</v>
      </c>
      <c r="F1018" s="61">
        <v>9.2200000000000006</v>
      </c>
      <c r="G1018" s="61">
        <f t="shared" si="118"/>
        <v>1.4752000000000001</v>
      </c>
      <c r="H1018" s="61">
        <f t="shared" si="117"/>
        <v>0</v>
      </c>
      <c r="I1018" s="62">
        <f t="shared" si="114"/>
        <v>0</v>
      </c>
      <c r="J1018" s="63">
        <f t="shared" si="119"/>
        <v>0</v>
      </c>
      <c r="K1018" s="46"/>
    </row>
    <row r="1019" spans="1:11" ht="28.5" x14ac:dyDescent="0.45">
      <c r="A1019" s="106">
        <v>0</v>
      </c>
      <c r="B1019" s="57">
        <v>44032</v>
      </c>
      <c r="C1019" s="58" t="s">
        <v>277</v>
      </c>
      <c r="D1019" s="59" t="s">
        <v>0</v>
      </c>
      <c r="E1019" s="59">
        <v>0</v>
      </c>
      <c r="F1019" s="61">
        <v>14.93</v>
      </c>
      <c r="G1019" s="61">
        <f t="shared" si="118"/>
        <v>2.3887999999999998</v>
      </c>
      <c r="H1019" s="61">
        <f t="shared" si="117"/>
        <v>0</v>
      </c>
      <c r="I1019" s="62">
        <f t="shared" si="114"/>
        <v>0</v>
      </c>
      <c r="J1019" s="63">
        <f t="shared" si="119"/>
        <v>0</v>
      </c>
      <c r="K1019" s="46"/>
    </row>
    <row r="1020" spans="1:11" ht="28.5" x14ac:dyDescent="0.45">
      <c r="A1020" s="106">
        <v>0</v>
      </c>
      <c r="B1020" s="57">
        <v>44033</v>
      </c>
      <c r="C1020" s="58" t="s">
        <v>278</v>
      </c>
      <c r="D1020" s="59" t="s">
        <v>0</v>
      </c>
      <c r="E1020" s="59">
        <v>0</v>
      </c>
      <c r="F1020" s="61">
        <v>286.98</v>
      </c>
      <c r="G1020" s="61">
        <f t="shared" si="118"/>
        <v>45.916800000000002</v>
      </c>
      <c r="H1020" s="61">
        <f t="shared" si="117"/>
        <v>0</v>
      </c>
      <c r="I1020" s="62">
        <f t="shared" si="114"/>
        <v>0</v>
      </c>
      <c r="J1020" s="63">
        <f t="shared" si="119"/>
        <v>0</v>
      </c>
      <c r="K1020" s="46"/>
    </row>
    <row r="1021" spans="1:11" ht="28.5" x14ac:dyDescent="0.45">
      <c r="A1021" s="106">
        <v>0</v>
      </c>
      <c r="B1021" s="57">
        <v>44034</v>
      </c>
      <c r="C1021" s="58" t="s">
        <v>279</v>
      </c>
      <c r="D1021" s="59" t="s">
        <v>0</v>
      </c>
      <c r="E1021" s="59">
        <v>0</v>
      </c>
      <c r="F1021" s="61">
        <v>92.203000000000003</v>
      </c>
      <c r="G1021" s="61">
        <f t="shared" si="118"/>
        <v>14.75248</v>
      </c>
      <c r="H1021" s="61">
        <f t="shared" si="117"/>
        <v>0</v>
      </c>
      <c r="I1021" s="62">
        <f t="shared" si="114"/>
        <v>0</v>
      </c>
      <c r="J1021" s="63">
        <f t="shared" si="119"/>
        <v>0</v>
      </c>
      <c r="K1021" s="46"/>
    </row>
    <row r="1022" spans="1:11" ht="28.5" x14ac:dyDescent="0.45">
      <c r="A1022" s="106">
        <v>0</v>
      </c>
      <c r="B1022" s="57">
        <v>44035</v>
      </c>
      <c r="C1022" s="58" t="s">
        <v>280</v>
      </c>
      <c r="D1022" s="59" t="s">
        <v>0</v>
      </c>
      <c r="E1022" s="59">
        <v>0</v>
      </c>
      <c r="F1022" s="61">
        <v>121.01</v>
      </c>
      <c r="G1022" s="61">
        <f t="shared" si="118"/>
        <v>19.361600000000003</v>
      </c>
      <c r="H1022" s="61">
        <f t="shared" si="117"/>
        <v>0</v>
      </c>
      <c r="I1022" s="62">
        <f t="shared" si="114"/>
        <v>0</v>
      </c>
      <c r="J1022" s="63">
        <f t="shared" si="119"/>
        <v>0</v>
      </c>
      <c r="K1022" s="46"/>
    </row>
    <row r="1023" spans="1:11" ht="28.5" x14ac:dyDescent="0.45">
      <c r="A1023" s="106">
        <v>0</v>
      </c>
      <c r="B1023" s="57">
        <v>44036</v>
      </c>
      <c r="C1023" s="58" t="s">
        <v>281</v>
      </c>
      <c r="D1023" s="59" t="s">
        <v>0</v>
      </c>
      <c r="E1023" s="59">
        <v>0</v>
      </c>
      <c r="F1023" s="61">
        <v>344.61</v>
      </c>
      <c r="G1023" s="61">
        <f t="shared" si="118"/>
        <v>55.137600000000006</v>
      </c>
      <c r="H1023" s="61">
        <f t="shared" si="117"/>
        <v>0</v>
      </c>
      <c r="I1023" s="62">
        <f t="shared" si="114"/>
        <v>0</v>
      </c>
      <c r="J1023" s="63">
        <f t="shared" si="119"/>
        <v>0</v>
      </c>
      <c r="K1023" s="46"/>
    </row>
    <row r="1024" spans="1:11" ht="28.5" x14ac:dyDescent="0.45">
      <c r="A1024" s="106">
        <v>0</v>
      </c>
      <c r="B1024" s="57">
        <v>44037</v>
      </c>
      <c r="C1024" s="58" t="s">
        <v>283</v>
      </c>
      <c r="D1024" s="59" t="s">
        <v>0</v>
      </c>
      <c r="E1024" s="59">
        <v>0</v>
      </c>
      <c r="F1024" s="61">
        <v>259.32</v>
      </c>
      <c r="G1024" s="61">
        <f t="shared" si="118"/>
        <v>41.491199999999999</v>
      </c>
      <c r="H1024" s="61">
        <f t="shared" si="117"/>
        <v>0</v>
      </c>
      <c r="I1024" s="62">
        <f t="shared" si="114"/>
        <v>0</v>
      </c>
      <c r="J1024" s="63">
        <f t="shared" si="119"/>
        <v>0</v>
      </c>
      <c r="K1024" s="46"/>
    </row>
    <row r="1025" spans="1:11" ht="28.5" x14ac:dyDescent="0.45">
      <c r="A1025" s="106">
        <v>0</v>
      </c>
      <c r="B1025" s="57">
        <v>44038</v>
      </c>
      <c r="C1025" s="58" t="s">
        <v>284</v>
      </c>
      <c r="D1025" s="59" t="s">
        <v>286</v>
      </c>
      <c r="E1025" s="59">
        <v>0</v>
      </c>
      <c r="F1025" s="61">
        <v>449.49</v>
      </c>
      <c r="G1025" s="61">
        <f t="shared" si="118"/>
        <v>71.918400000000005</v>
      </c>
      <c r="H1025" s="61">
        <f t="shared" si="117"/>
        <v>0</v>
      </c>
      <c r="I1025" s="62">
        <f t="shared" ref="I1025:I1090" si="120">E1025*F1025</f>
        <v>0</v>
      </c>
      <c r="J1025" s="63">
        <f t="shared" si="119"/>
        <v>0</v>
      </c>
      <c r="K1025" s="46"/>
    </row>
    <row r="1026" spans="1:11" ht="28.5" x14ac:dyDescent="0.45">
      <c r="A1026" s="106">
        <v>0</v>
      </c>
      <c r="B1026" s="57">
        <v>44039</v>
      </c>
      <c r="C1026" s="58" t="s">
        <v>285</v>
      </c>
      <c r="D1026" s="59" t="s">
        <v>286</v>
      </c>
      <c r="E1026" s="59">
        <v>0</v>
      </c>
      <c r="F1026" s="61">
        <v>7413.56</v>
      </c>
      <c r="G1026" s="61">
        <f t="shared" si="118"/>
        <v>1186.1696000000002</v>
      </c>
      <c r="H1026" s="61">
        <f t="shared" si="117"/>
        <v>0</v>
      </c>
      <c r="I1026" s="62">
        <f t="shared" si="120"/>
        <v>0</v>
      </c>
      <c r="J1026" s="63">
        <f t="shared" si="119"/>
        <v>0</v>
      </c>
      <c r="K1026" s="46"/>
    </row>
    <row r="1027" spans="1:11" ht="28.5" x14ac:dyDescent="0.45">
      <c r="A1027" s="106">
        <v>0</v>
      </c>
      <c r="B1027" s="57">
        <v>44040</v>
      </c>
      <c r="C1027" s="58" t="s">
        <v>287</v>
      </c>
      <c r="D1027" s="59" t="s">
        <v>286</v>
      </c>
      <c r="E1027" s="59">
        <v>0</v>
      </c>
      <c r="F1027" s="61">
        <v>8413.56</v>
      </c>
      <c r="G1027" s="61">
        <f t="shared" si="118"/>
        <v>1346.1695999999999</v>
      </c>
      <c r="H1027" s="61">
        <f t="shared" si="117"/>
        <v>0</v>
      </c>
      <c r="I1027" s="62">
        <f t="shared" si="120"/>
        <v>0</v>
      </c>
      <c r="J1027" s="63">
        <f t="shared" si="119"/>
        <v>0</v>
      </c>
      <c r="K1027" s="46"/>
    </row>
    <row r="1028" spans="1:11" ht="28.5" x14ac:dyDescent="0.45">
      <c r="A1028" s="106">
        <v>0</v>
      </c>
      <c r="B1028" s="57">
        <v>44041</v>
      </c>
      <c r="C1028" s="58" t="s">
        <v>288</v>
      </c>
      <c r="D1028" s="59" t="s">
        <v>286</v>
      </c>
      <c r="E1028" s="59">
        <v>0</v>
      </c>
      <c r="F1028" s="61">
        <v>3572.88</v>
      </c>
      <c r="G1028" s="61">
        <f t="shared" si="118"/>
        <v>571.66079999999999</v>
      </c>
      <c r="H1028" s="61">
        <f t="shared" si="117"/>
        <v>0</v>
      </c>
      <c r="I1028" s="62">
        <f t="shared" si="120"/>
        <v>0</v>
      </c>
      <c r="J1028" s="63">
        <f t="shared" si="119"/>
        <v>0</v>
      </c>
      <c r="K1028" s="46"/>
    </row>
    <row r="1029" spans="1:11" ht="28.5" x14ac:dyDescent="0.45">
      <c r="A1029" s="106">
        <v>0</v>
      </c>
      <c r="B1029" s="57">
        <v>44042</v>
      </c>
      <c r="C1029" s="58" t="s">
        <v>289</v>
      </c>
      <c r="D1029" s="59" t="s">
        <v>234</v>
      </c>
      <c r="E1029" s="59">
        <v>0</v>
      </c>
      <c r="F1029" s="61">
        <v>6800</v>
      </c>
      <c r="G1029" s="61">
        <f t="shared" si="118"/>
        <v>1088</v>
      </c>
      <c r="H1029" s="61">
        <f t="shared" si="117"/>
        <v>0</v>
      </c>
      <c r="I1029" s="62">
        <f t="shared" si="120"/>
        <v>0</v>
      </c>
      <c r="J1029" s="63">
        <f t="shared" si="119"/>
        <v>0</v>
      </c>
      <c r="K1029" s="46"/>
    </row>
    <row r="1030" spans="1:11" ht="28.5" x14ac:dyDescent="0.45">
      <c r="A1030" s="106">
        <v>0</v>
      </c>
      <c r="B1030" s="57">
        <v>44043</v>
      </c>
      <c r="C1030" s="58" t="s">
        <v>290</v>
      </c>
      <c r="D1030" s="59" t="s">
        <v>234</v>
      </c>
      <c r="E1030" s="59">
        <v>0</v>
      </c>
      <c r="F1030" s="61">
        <v>1682.71</v>
      </c>
      <c r="G1030" s="61">
        <f t="shared" si="118"/>
        <v>269.23360000000002</v>
      </c>
      <c r="H1030" s="61">
        <f t="shared" si="117"/>
        <v>0</v>
      </c>
      <c r="I1030" s="62">
        <f t="shared" si="120"/>
        <v>0</v>
      </c>
      <c r="J1030" s="63">
        <f t="shared" si="119"/>
        <v>0</v>
      </c>
      <c r="K1030" s="46"/>
    </row>
    <row r="1031" spans="1:11" ht="28.5" x14ac:dyDescent="0.45">
      <c r="A1031" s="106">
        <v>0</v>
      </c>
      <c r="B1031" s="57">
        <v>44044</v>
      </c>
      <c r="C1031" s="58" t="s">
        <v>291</v>
      </c>
      <c r="D1031" s="59" t="s">
        <v>0</v>
      </c>
      <c r="E1031" s="59">
        <v>0</v>
      </c>
      <c r="F1031" s="61">
        <v>1682.71</v>
      </c>
      <c r="G1031" s="61">
        <f t="shared" si="118"/>
        <v>269.23360000000002</v>
      </c>
      <c r="H1031" s="61">
        <f t="shared" si="117"/>
        <v>0</v>
      </c>
      <c r="I1031" s="62">
        <f t="shared" si="120"/>
        <v>0</v>
      </c>
      <c r="J1031" s="63">
        <f t="shared" si="119"/>
        <v>0</v>
      </c>
      <c r="K1031" s="46"/>
    </row>
    <row r="1032" spans="1:11" ht="28.5" x14ac:dyDescent="0.45">
      <c r="A1032" s="106">
        <v>0</v>
      </c>
      <c r="B1032" s="57">
        <v>44045</v>
      </c>
      <c r="C1032" s="58" t="s">
        <v>292</v>
      </c>
      <c r="D1032" s="59" t="s">
        <v>0</v>
      </c>
      <c r="E1032" s="59">
        <v>0</v>
      </c>
      <c r="F1032" s="61">
        <v>138.31</v>
      </c>
      <c r="G1032" s="61">
        <f t="shared" si="118"/>
        <v>22.1296</v>
      </c>
      <c r="H1032" s="61">
        <f t="shared" ref="H1032:H1064" si="121">E1032*F1032*0.16</f>
        <v>0</v>
      </c>
      <c r="I1032" s="62">
        <f t="shared" si="120"/>
        <v>0</v>
      </c>
      <c r="J1032" s="63">
        <f t="shared" si="119"/>
        <v>0</v>
      </c>
      <c r="K1032" s="46"/>
    </row>
    <row r="1033" spans="1:11" ht="28.5" x14ac:dyDescent="0.45">
      <c r="A1033" s="106">
        <v>0</v>
      </c>
      <c r="B1033" s="57">
        <v>44046</v>
      </c>
      <c r="C1033" s="58" t="s">
        <v>293</v>
      </c>
      <c r="D1033" s="59" t="s">
        <v>0</v>
      </c>
      <c r="E1033" s="59">
        <v>0</v>
      </c>
      <c r="F1033" s="61">
        <v>286.92</v>
      </c>
      <c r="G1033" s="61">
        <f t="shared" ref="G1033:G1065" si="122">0.16*F1033</f>
        <v>45.907200000000003</v>
      </c>
      <c r="H1033" s="61">
        <f t="shared" si="121"/>
        <v>0</v>
      </c>
      <c r="I1033" s="62">
        <f t="shared" si="120"/>
        <v>0</v>
      </c>
      <c r="J1033" s="63">
        <f t="shared" si="119"/>
        <v>0</v>
      </c>
      <c r="K1033" s="46"/>
    </row>
    <row r="1034" spans="1:11" ht="28.5" x14ac:dyDescent="0.45">
      <c r="A1034" s="106">
        <v>0</v>
      </c>
      <c r="B1034" s="57">
        <v>44047</v>
      </c>
      <c r="C1034" s="58" t="s">
        <v>294</v>
      </c>
      <c r="D1034" s="59" t="s">
        <v>0</v>
      </c>
      <c r="E1034" s="59">
        <v>0</v>
      </c>
      <c r="F1034" s="61">
        <v>167.12</v>
      </c>
      <c r="G1034" s="61">
        <f t="shared" si="122"/>
        <v>26.7392</v>
      </c>
      <c r="H1034" s="61">
        <f t="shared" si="121"/>
        <v>0</v>
      </c>
      <c r="I1034" s="62">
        <f t="shared" si="120"/>
        <v>0</v>
      </c>
      <c r="J1034" s="63">
        <f t="shared" si="119"/>
        <v>0</v>
      </c>
      <c r="K1034" s="46"/>
    </row>
    <row r="1035" spans="1:11" s="36" customFormat="1" ht="28.5" x14ac:dyDescent="0.45">
      <c r="A1035" s="106">
        <v>0</v>
      </c>
      <c r="B1035" s="57">
        <v>44700</v>
      </c>
      <c r="C1035" s="58" t="s">
        <v>529</v>
      </c>
      <c r="D1035" s="59" t="s">
        <v>0</v>
      </c>
      <c r="E1035" s="59">
        <v>0</v>
      </c>
      <c r="F1035" s="61">
        <v>0</v>
      </c>
      <c r="G1035" s="61">
        <f t="shared" si="122"/>
        <v>0</v>
      </c>
      <c r="H1035" s="61">
        <f t="shared" si="121"/>
        <v>0</v>
      </c>
      <c r="I1035" s="62">
        <f t="shared" si="120"/>
        <v>0</v>
      </c>
      <c r="J1035" s="63">
        <f t="shared" si="119"/>
        <v>0</v>
      </c>
      <c r="K1035" s="46"/>
    </row>
    <row r="1036" spans="1:11" ht="28.5" x14ac:dyDescent="0.45">
      <c r="A1036" s="106">
        <v>1</v>
      </c>
      <c r="B1036" s="57">
        <v>44048</v>
      </c>
      <c r="C1036" s="58" t="s">
        <v>295</v>
      </c>
      <c r="D1036" s="59" t="s">
        <v>286</v>
      </c>
      <c r="E1036" s="59">
        <v>0</v>
      </c>
      <c r="F1036" s="61">
        <v>51.86</v>
      </c>
      <c r="G1036" s="61">
        <f t="shared" si="122"/>
        <v>8.2975999999999992</v>
      </c>
      <c r="H1036" s="61">
        <f t="shared" si="121"/>
        <v>0</v>
      </c>
      <c r="I1036" s="62">
        <f t="shared" si="120"/>
        <v>0</v>
      </c>
      <c r="J1036" s="63">
        <f t="shared" si="119"/>
        <v>0</v>
      </c>
      <c r="K1036" s="46"/>
    </row>
    <row r="1037" spans="1:11" ht="28.5" x14ac:dyDescent="0.45">
      <c r="A1037" s="106">
        <v>1</v>
      </c>
      <c r="B1037" s="57">
        <v>44049</v>
      </c>
      <c r="C1037" s="58" t="s">
        <v>296</v>
      </c>
      <c r="D1037" s="59" t="s">
        <v>0</v>
      </c>
      <c r="E1037" s="59">
        <v>0</v>
      </c>
      <c r="F1037" s="61">
        <v>1198.6500000000001</v>
      </c>
      <c r="G1037" s="61">
        <f t="shared" si="122"/>
        <v>191.78400000000002</v>
      </c>
      <c r="H1037" s="61">
        <f t="shared" si="121"/>
        <v>0</v>
      </c>
      <c r="I1037" s="62">
        <f t="shared" si="120"/>
        <v>0</v>
      </c>
      <c r="J1037" s="63">
        <f t="shared" si="119"/>
        <v>0</v>
      </c>
      <c r="K1037" s="46"/>
    </row>
    <row r="1038" spans="1:11" ht="28.5" x14ac:dyDescent="0.45">
      <c r="A1038" s="106">
        <v>1</v>
      </c>
      <c r="B1038" s="57">
        <v>44050</v>
      </c>
      <c r="C1038" s="58" t="s">
        <v>297</v>
      </c>
      <c r="D1038" s="59" t="s">
        <v>0</v>
      </c>
      <c r="E1038" s="59">
        <v>0</v>
      </c>
      <c r="F1038" s="61">
        <v>155.59</v>
      </c>
      <c r="G1038" s="61">
        <f t="shared" si="122"/>
        <v>24.894400000000001</v>
      </c>
      <c r="H1038" s="61">
        <f t="shared" si="121"/>
        <v>0</v>
      </c>
      <c r="I1038" s="62">
        <f t="shared" si="120"/>
        <v>0</v>
      </c>
      <c r="J1038" s="63">
        <f t="shared" si="119"/>
        <v>0</v>
      </c>
      <c r="K1038" s="46"/>
    </row>
    <row r="1039" spans="1:11" ht="28.5" x14ac:dyDescent="0.45">
      <c r="A1039" s="106">
        <v>1</v>
      </c>
      <c r="B1039" s="57">
        <v>44051</v>
      </c>
      <c r="C1039" s="58" t="s">
        <v>298</v>
      </c>
      <c r="D1039" s="59" t="s">
        <v>0</v>
      </c>
      <c r="E1039" s="59">
        <v>0</v>
      </c>
      <c r="F1039" s="61">
        <v>2.3050000000000002</v>
      </c>
      <c r="G1039" s="61">
        <f t="shared" si="122"/>
        <v>0.36880000000000002</v>
      </c>
      <c r="H1039" s="61">
        <f t="shared" si="121"/>
        <v>0</v>
      </c>
      <c r="I1039" s="62">
        <f t="shared" si="120"/>
        <v>0</v>
      </c>
      <c r="J1039" s="63">
        <f t="shared" si="119"/>
        <v>0</v>
      </c>
      <c r="K1039" s="46"/>
    </row>
    <row r="1040" spans="1:11" ht="28.5" x14ac:dyDescent="0.45">
      <c r="A1040" s="106">
        <v>0</v>
      </c>
      <c r="B1040" s="57">
        <v>44052</v>
      </c>
      <c r="C1040" s="58" t="s">
        <v>316</v>
      </c>
      <c r="D1040" s="59" t="s">
        <v>0</v>
      </c>
      <c r="E1040" s="59">
        <v>0</v>
      </c>
      <c r="F1040" s="61">
        <v>945</v>
      </c>
      <c r="G1040" s="61">
        <f t="shared" si="122"/>
        <v>151.20000000000002</v>
      </c>
      <c r="H1040" s="61">
        <f t="shared" si="121"/>
        <v>0</v>
      </c>
      <c r="I1040" s="62">
        <f t="shared" si="120"/>
        <v>0</v>
      </c>
      <c r="J1040" s="63">
        <f t="shared" si="119"/>
        <v>0</v>
      </c>
      <c r="K1040" s="46"/>
    </row>
    <row r="1041" spans="1:11" s="36" customFormat="1" ht="28.5" x14ac:dyDescent="0.45">
      <c r="A1041" s="106">
        <v>0</v>
      </c>
      <c r="B1041" s="57">
        <v>44052</v>
      </c>
      <c r="C1041" s="58" t="s">
        <v>657</v>
      </c>
      <c r="D1041" s="59" t="s">
        <v>0</v>
      </c>
      <c r="E1041" s="59">
        <v>0</v>
      </c>
      <c r="F1041" s="61">
        <v>0</v>
      </c>
      <c r="G1041" s="61">
        <f t="shared" si="122"/>
        <v>0</v>
      </c>
      <c r="H1041" s="61">
        <f t="shared" si="121"/>
        <v>0</v>
      </c>
      <c r="I1041" s="62">
        <f t="shared" si="120"/>
        <v>0</v>
      </c>
      <c r="J1041" s="63">
        <f t="shared" si="119"/>
        <v>0</v>
      </c>
      <c r="K1041" s="46"/>
    </row>
    <row r="1042" spans="1:11" ht="28.5" x14ac:dyDescent="0.45">
      <c r="A1042" s="106">
        <v>0</v>
      </c>
      <c r="B1042" s="57">
        <v>44053</v>
      </c>
      <c r="C1042" s="58" t="s">
        <v>317</v>
      </c>
      <c r="D1042" s="59" t="s">
        <v>0</v>
      </c>
      <c r="E1042" s="59">
        <v>0</v>
      </c>
      <c r="F1042" s="61">
        <v>600</v>
      </c>
      <c r="G1042" s="61">
        <f t="shared" si="122"/>
        <v>96</v>
      </c>
      <c r="H1042" s="61">
        <f t="shared" si="121"/>
        <v>0</v>
      </c>
      <c r="I1042" s="62">
        <f t="shared" si="120"/>
        <v>0</v>
      </c>
      <c r="J1042" s="63">
        <f t="shared" si="119"/>
        <v>0</v>
      </c>
      <c r="K1042" s="46"/>
    </row>
    <row r="1043" spans="1:11" ht="28.5" x14ac:dyDescent="0.45">
      <c r="A1043" s="106">
        <v>0</v>
      </c>
      <c r="B1043" s="57">
        <v>44054</v>
      </c>
      <c r="C1043" s="58" t="s">
        <v>318</v>
      </c>
      <c r="D1043" s="59" t="s">
        <v>0</v>
      </c>
      <c r="E1043" s="59">
        <v>0</v>
      </c>
      <c r="F1043" s="61">
        <v>600</v>
      </c>
      <c r="G1043" s="61">
        <f t="shared" si="122"/>
        <v>96</v>
      </c>
      <c r="H1043" s="61">
        <f t="shared" si="121"/>
        <v>0</v>
      </c>
      <c r="I1043" s="62">
        <f t="shared" si="120"/>
        <v>0</v>
      </c>
      <c r="J1043" s="63">
        <f t="shared" si="119"/>
        <v>0</v>
      </c>
      <c r="K1043" s="46"/>
    </row>
    <row r="1044" spans="1:11" ht="28.5" x14ac:dyDescent="0.45">
      <c r="A1044" s="106">
        <v>0</v>
      </c>
      <c r="B1044" s="57">
        <v>44055</v>
      </c>
      <c r="C1044" s="58" t="s">
        <v>393</v>
      </c>
      <c r="D1044" s="59" t="s">
        <v>0</v>
      </c>
      <c r="E1044" s="59">
        <v>5</v>
      </c>
      <c r="F1044" s="61">
        <v>345.1</v>
      </c>
      <c r="G1044" s="61">
        <f t="shared" si="122"/>
        <v>55.216000000000008</v>
      </c>
      <c r="H1044" s="61">
        <f t="shared" si="121"/>
        <v>276.08</v>
      </c>
      <c r="I1044" s="62">
        <f t="shared" si="120"/>
        <v>1725.5</v>
      </c>
      <c r="J1044" s="63">
        <f t="shared" si="119"/>
        <v>2001.58</v>
      </c>
      <c r="K1044" s="46"/>
    </row>
    <row r="1045" spans="1:11" ht="28.5" x14ac:dyDescent="0.45">
      <c r="A1045" s="106">
        <v>0</v>
      </c>
      <c r="B1045" s="57">
        <v>44056</v>
      </c>
      <c r="C1045" s="58" t="s">
        <v>300</v>
      </c>
      <c r="D1045" s="59" t="s">
        <v>0</v>
      </c>
      <c r="E1045" s="59">
        <v>0</v>
      </c>
      <c r="F1045" s="61">
        <v>1518</v>
      </c>
      <c r="G1045" s="61">
        <f t="shared" si="122"/>
        <v>242.88</v>
      </c>
      <c r="H1045" s="61">
        <f t="shared" si="121"/>
        <v>0</v>
      </c>
      <c r="I1045" s="62">
        <f t="shared" si="120"/>
        <v>0</v>
      </c>
      <c r="J1045" s="63">
        <f t="shared" si="119"/>
        <v>0</v>
      </c>
      <c r="K1045" s="46"/>
    </row>
    <row r="1046" spans="1:11" ht="28.5" x14ac:dyDescent="0.45">
      <c r="A1046" s="106">
        <v>0</v>
      </c>
      <c r="B1046" s="57">
        <v>44057</v>
      </c>
      <c r="C1046" s="58" t="s">
        <v>301</v>
      </c>
      <c r="D1046" s="59" t="s">
        <v>0</v>
      </c>
      <c r="E1046" s="59">
        <v>0</v>
      </c>
      <c r="F1046" s="61">
        <v>175</v>
      </c>
      <c r="G1046" s="61">
        <f t="shared" si="122"/>
        <v>28</v>
      </c>
      <c r="H1046" s="61">
        <f t="shared" si="121"/>
        <v>0</v>
      </c>
      <c r="I1046" s="62">
        <f t="shared" si="120"/>
        <v>0</v>
      </c>
      <c r="J1046" s="63">
        <f t="shared" si="119"/>
        <v>0</v>
      </c>
      <c r="K1046" s="46"/>
    </row>
    <row r="1047" spans="1:11" ht="28.5" x14ac:dyDescent="0.45">
      <c r="A1047" s="106">
        <v>0</v>
      </c>
      <c r="B1047" s="57">
        <v>44058</v>
      </c>
      <c r="C1047" s="58" t="s">
        <v>302</v>
      </c>
      <c r="D1047" s="59" t="s">
        <v>0</v>
      </c>
      <c r="E1047" s="59">
        <v>0</v>
      </c>
      <c r="F1047" s="61">
        <v>110</v>
      </c>
      <c r="G1047" s="61">
        <f t="shared" si="122"/>
        <v>17.600000000000001</v>
      </c>
      <c r="H1047" s="61">
        <f t="shared" si="121"/>
        <v>0</v>
      </c>
      <c r="I1047" s="62">
        <f t="shared" si="120"/>
        <v>0</v>
      </c>
      <c r="J1047" s="63">
        <f t="shared" si="119"/>
        <v>0</v>
      </c>
      <c r="K1047" s="46"/>
    </row>
    <row r="1048" spans="1:11" ht="28.5" x14ac:dyDescent="0.45">
      <c r="A1048" s="106">
        <v>0</v>
      </c>
      <c r="B1048" s="57">
        <v>44059</v>
      </c>
      <c r="C1048" s="58" t="s">
        <v>303</v>
      </c>
      <c r="D1048" s="59" t="s">
        <v>0</v>
      </c>
      <c r="E1048" s="59">
        <v>0</v>
      </c>
      <c r="F1048" s="61">
        <v>147.5</v>
      </c>
      <c r="G1048" s="61">
        <f t="shared" si="122"/>
        <v>23.6</v>
      </c>
      <c r="H1048" s="61">
        <f t="shared" si="121"/>
        <v>0</v>
      </c>
      <c r="I1048" s="62">
        <f t="shared" si="120"/>
        <v>0</v>
      </c>
      <c r="J1048" s="63">
        <f t="shared" si="119"/>
        <v>0</v>
      </c>
      <c r="K1048" s="46"/>
    </row>
    <row r="1049" spans="1:11" ht="28.5" x14ac:dyDescent="0.45">
      <c r="A1049" s="106">
        <v>0</v>
      </c>
      <c r="B1049" s="57">
        <v>44060</v>
      </c>
      <c r="C1049" s="58" t="s">
        <v>304</v>
      </c>
      <c r="D1049" s="59" t="s">
        <v>0</v>
      </c>
      <c r="E1049" s="59">
        <v>0</v>
      </c>
      <c r="F1049" s="61">
        <v>94.4</v>
      </c>
      <c r="G1049" s="61">
        <f t="shared" si="122"/>
        <v>15.104000000000001</v>
      </c>
      <c r="H1049" s="61">
        <f t="shared" si="121"/>
        <v>0</v>
      </c>
      <c r="I1049" s="62">
        <f t="shared" si="120"/>
        <v>0</v>
      </c>
      <c r="J1049" s="63">
        <f t="shared" si="119"/>
        <v>0</v>
      </c>
      <c r="K1049" s="46"/>
    </row>
    <row r="1050" spans="1:11" ht="28.5" x14ac:dyDescent="0.45">
      <c r="A1050" s="106">
        <v>0</v>
      </c>
      <c r="B1050" s="57">
        <v>44061</v>
      </c>
      <c r="C1050" s="58" t="s">
        <v>305</v>
      </c>
      <c r="D1050" s="59" t="s">
        <v>0</v>
      </c>
      <c r="E1050" s="59">
        <v>0</v>
      </c>
      <c r="F1050" s="61">
        <v>265.5</v>
      </c>
      <c r="G1050" s="61">
        <f t="shared" si="122"/>
        <v>42.480000000000004</v>
      </c>
      <c r="H1050" s="61">
        <f t="shared" si="121"/>
        <v>0</v>
      </c>
      <c r="I1050" s="62">
        <f t="shared" si="120"/>
        <v>0</v>
      </c>
      <c r="J1050" s="63">
        <f t="shared" si="119"/>
        <v>0</v>
      </c>
      <c r="K1050" s="46"/>
    </row>
    <row r="1051" spans="1:11" ht="28.5" x14ac:dyDescent="0.45">
      <c r="A1051" s="106">
        <v>0</v>
      </c>
      <c r="B1051" s="57">
        <v>44062</v>
      </c>
      <c r="C1051" s="58" t="s">
        <v>561</v>
      </c>
      <c r="D1051" s="59" t="s">
        <v>0</v>
      </c>
      <c r="E1051" s="59">
        <v>0</v>
      </c>
      <c r="F1051" s="61">
        <v>5.31</v>
      </c>
      <c r="G1051" s="61">
        <f t="shared" si="122"/>
        <v>0.84959999999999991</v>
      </c>
      <c r="H1051" s="61">
        <f t="shared" si="121"/>
        <v>0</v>
      </c>
      <c r="I1051" s="62">
        <f t="shared" si="120"/>
        <v>0</v>
      </c>
      <c r="J1051" s="63">
        <f t="shared" si="119"/>
        <v>0</v>
      </c>
      <c r="K1051" s="46"/>
    </row>
    <row r="1052" spans="1:11" ht="28.5" x14ac:dyDescent="0.45">
      <c r="A1052" s="106">
        <v>0</v>
      </c>
      <c r="B1052" s="57">
        <v>44063</v>
      </c>
      <c r="C1052" s="58" t="s">
        <v>656</v>
      </c>
      <c r="D1052" s="59" t="s">
        <v>0</v>
      </c>
      <c r="E1052" s="59">
        <v>2</v>
      </c>
      <c r="F1052" s="61">
        <v>230.06</v>
      </c>
      <c r="G1052" s="61">
        <f t="shared" si="122"/>
        <v>36.809600000000003</v>
      </c>
      <c r="H1052" s="61">
        <f t="shared" si="121"/>
        <v>73.619200000000006</v>
      </c>
      <c r="I1052" s="62">
        <f t="shared" si="120"/>
        <v>460.12</v>
      </c>
      <c r="J1052" s="63">
        <f t="shared" si="119"/>
        <v>533.73919999999998</v>
      </c>
      <c r="K1052" s="46"/>
    </row>
    <row r="1053" spans="1:11" ht="28.5" x14ac:dyDescent="0.45">
      <c r="A1053" s="106">
        <v>0</v>
      </c>
      <c r="B1053" s="57">
        <v>44064</v>
      </c>
      <c r="C1053" s="58" t="s">
        <v>306</v>
      </c>
      <c r="D1053" s="59" t="s">
        <v>0</v>
      </c>
      <c r="E1053" s="59">
        <v>0</v>
      </c>
      <c r="F1053" s="61">
        <v>50.59</v>
      </c>
      <c r="G1053" s="61">
        <f t="shared" si="122"/>
        <v>8.0944000000000003</v>
      </c>
      <c r="H1053" s="61">
        <f t="shared" si="121"/>
        <v>0</v>
      </c>
      <c r="I1053" s="62">
        <f t="shared" si="120"/>
        <v>0</v>
      </c>
      <c r="J1053" s="63">
        <f t="shared" si="119"/>
        <v>0</v>
      </c>
      <c r="K1053" s="46"/>
    </row>
    <row r="1054" spans="1:11" ht="28.5" x14ac:dyDescent="0.45">
      <c r="A1054" s="106">
        <v>0</v>
      </c>
      <c r="B1054" s="57">
        <v>44065</v>
      </c>
      <c r="C1054" s="58" t="s">
        <v>307</v>
      </c>
      <c r="D1054" s="59" t="s">
        <v>0</v>
      </c>
      <c r="E1054" s="59">
        <v>0</v>
      </c>
      <c r="F1054" s="61">
        <v>186.9</v>
      </c>
      <c r="G1054" s="61">
        <f t="shared" si="122"/>
        <v>29.904</v>
      </c>
      <c r="H1054" s="61">
        <f t="shared" si="121"/>
        <v>0</v>
      </c>
      <c r="I1054" s="62">
        <f t="shared" si="120"/>
        <v>0</v>
      </c>
      <c r="J1054" s="63">
        <f t="shared" si="119"/>
        <v>0</v>
      </c>
      <c r="K1054" s="46"/>
    </row>
    <row r="1055" spans="1:11" ht="28.5" x14ac:dyDescent="0.45">
      <c r="A1055" s="106">
        <v>0</v>
      </c>
      <c r="B1055" s="57">
        <v>44066</v>
      </c>
      <c r="C1055" s="58" t="s">
        <v>308</v>
      </c>
      <c r="D1055" s="59" t="s">
        <v>0</v>
      </c>
      <c r="E1055" s="59">
        <v>0</v>
      </c>
      <c r="F1055" s="61">
        <v>43.36</v>
      </c>
      <c r="G1055" s="61">
        <f t="shared" si="122"/>
        <v>6.9375999999999998</v>
      </c>
      <c r="H1055" s="61">
        <f t="shared" si="121"/>
        <v>0</v>
      </c>
      <c r="I1055" s="62">
        <f t="shared" si="120"/>
        <v>0</v>
      </c>
      <c r="J1055" s="63">
        <f t="shared" si="119"/>
        <v>0</v>
      </c>
      <c r="K1055" s="46"/>
    </row>
    <row r="1056" spans="1:11" ht="28.5" x14ac:dyDescent="0.45">
      <c r="A1056" s="106">
        <v>0</v>
      </c>
      <c r="B1056" s="57">
        <v>44067</v>
      </c>
      <c r="C1056" s="58" t="s">
        <v>556</v>
      </c>
      <c r="D1056" s="59" t="s">
        <v>0</v>
      </c>
      <c r="E1056" s="59">
        <v>0</v>
      </c>
      <c r="F1056" s="61">
        <v>118.3</v>
      </c>
      <c r="G1056" s="61">
        <f t="shared" si="122"/>
        <v>18.928000000000001</v>
      </c>
      <c r="H1056" s="61">
        <f t="shared" si="121"/>
        <v>0</v>
      </c>
      <c r="I1056" s="62">
        <f t="shared" si="120"/>
        <v>0</v>
      </c>
      <c r="J1056" s="63">
        <f t="shared" si="119"/>
        <v>0</v>
      </c>
      <c r="K1056" s="46"/>
    </row>
    <row r="1057" spans="1:11" ht="28.5" x14ac:dyDescent="0.45">
      <c r="A1057" s="106">
        <v>0</v>
      </c>
      <c r="B1057" s="57">
        <v>44068</v>
      </c>
      <c r="C1057" s="58" t="s">
        <v>309</v>
      </c>
      <c r="D1057" s="59" t="s">
        <v>0</v>
      </c>
      <c r="E1057" s="59">
        <v>0</v>
      </c>
      <c r="F1057" s="61">
        <v>11.68</v>
      </c>
      <c r="G1057" s="61">
        <f t="shared" si="122"/>
        <v>1.8688</v>
      </c>
      <c r="H1057" s="61">
        <f t="shared" si="121"/>
        <v>0</v>
      </c>
      <c r="I1057" s="62">
        <f t="shared" si="120"/>
        <v>0</v>
      </c>
      <c r="J1057" s="63">
        <f t="shared" si="119"/>
        <v>0</v>
      </c>
      <c r="K1057" s="46"/>
    </row>
    <row r="1058" spans="1:11" ht="28.5" x14ac:dyDescent="0.45">
      <c r="A1058" s="106">
        <v>0</v>
      </c>
      <c r="B1058" s="57">
        <v>44069</v>
      </c>
      <c r="C1058" s="58" t="s">
        <v>310</v>
      </c>
      <c r="D1058" s="59" t="s">
        <v>0</v>
      </c>
      <c r="E1058" s="59">
        <v>5</v>
      </c>
      <c r="F1058" s="61">
        <v>11.7</v>
      </c>
      <c r="G1058" s="61">
        <f t="shared" si="122"/>
        <v>1.8719999999999999</v>
      </c>
      <c r="H1058" s="61">
        <f t="shared" si="121"/>
        <v>9.36</v>
      </c>
      <c r="I1058" s="62">
        <f t="shared" si="120"/>
        <v>58.5</v>
      </c>
      <c r="J1058" s="63">
        <f t="shared" si="119"/>
        <v>67.86</v>
      </c>
      <c r="K1058" s="46"/>
    </row>
    <row r="1059" spans="1:11" ht="28.5" x14ac:dyDescent="0.45">
      <c r="A1059" s="106">
        <v>0</v>
      </c>
      <c r="B1059" s="57">
        <v>44070</v>
      </c>
      <c r="C1059" s="58" t="s">
        <v>311</v>
      </c>
      <c r="D1059" s="59" t="s">
        <v>0</v>
      </c>
      <c r="E1059" s="59">
        <v>0</v>
      </c>
      <c r="F1059" s="61">
        <v>7.65</v>
      </c>
      <c r="G1059" s="61">
        <f t="shared" si="122"/>
        <v>1.224</v>
      </c>
      <c r="H1059" s="61">
        <f t="shared" si="121"/>
        <v>0</v>
      </c>
      <c r="I1059" s="62">
        <f t="shared" si="120"/>
        <v>0</v>
      </c>
      <c r="J1059" s="63">
        <f t="shared" si="119"/>
        <v>0</v>
      </c>
      <c r="K1059" s="46"/>
    </row>
    <row r="1060" spans="1:11" ht="28.5" x14ac:dyDescent="0.45">
      <c r="A1060" s="106">
        <v>0</v>
      </c>
      <c r="B1060" s="57">
        <v>44574</v>
      </c>
      <c r="C1060" s="58" t="s">
        <v>451</v>
      </c>
      <c r="D1060" s="59" t="s">
        <v>0</v>
      </c>
      <c r="E1060" s="59">
        <v>0</v>
      </c>
      <c r="F1060" s="61">
        <v>156</v>
      </c>
      <c r="G1060" s="61">
        <f t="shared" si="122"/>
        <v>24.96</v>
      </c>
      <c r="H1060" s="61">
        <f t="shared" si="121"/>
        <v>0</v>
      </c>
      <c r="I1060" s="62">
        <f t="shared" si="120"/>
        <v>0</v>
      </c>
      <c r="J1060" s="63">
        <f t="shared" si="119"/>
        <v>0</v>
      </c>
      <c r="K1060" s="46"/>
    </row>
    <row r="1061" spans="1:11" s="36" customFormat="1" ht="28.5" x14ac:dyDescent="0.45">
      <c r="A1061" s="106">
        <v>0</v>
      </c>
      <c r="B1061" s="57">
        <v>44575</v>
      </c>
      <c r="C1061" s="58" t="s">
        <v>665</v>
      </c>
      <c r="D1061" s="59" t="s">
        <v>0</v>
      </c>
      <c r="E1061" s="59">
        <v>0</v>
      </c>
      <c r="F1061" s="61">
        <v>9.92</v>
      </c>
      <c r="G1061" s="61">
        <f t="shared" si="122"/>
        <v>1.5871999999999999</v>
      </c>
      <c r="H1061" s="61">
        <f t="shared" si="121"/>
        <v>0</v>
      </c>
      <c r="I1061" s="62">
        <f t="shared" si="120"/>
        <v>0</v>
      </c>
      <c r="J1061" s="63">
        <f t="shared" si="119"/>
        <v>0</v>
      </c>
      <c r="K1061" s="46"/>
    </row>
    <row r="1062" spans="1:11" s="36" customFormat="1" ht="28.5" x14ac:dyDescent="0.45">
      <c r="A1062" s="106">
        <v>100</v>
      </c>
      <c r="B1062" s="57">
        <v>44576</v>
      </c>
      <c r="C1062" s="58" t="s">
        <v>980</v>
      </c>
      <c r="D1062" s="59" t="s">
        <v>0</v>
      </c>
      <c r="E1062" s="59">
        <v>11</v>
      </c>
      <c r="F1062" s="61">
        <v>178</v>
      </c>
      <c r="G1062" s="61">
        <f t="shared" si="122"/>
        <v>28.48</v>
      </c>
      <c r="H1062" s="61">
        <f t="shared" si="121"/>
        <v>313.28000000000003</v>
      </c>
      <c r="I1062" s="62">
        <f t="shared" si="120"/>
        <v>1958</v>
      </c>
      <c r="J1062" s="63">
        <f t="shared" si="119"/>
        <v>2271.2800000000002</v>
      </c>
      <c r="K1062" s="46"/>
    </row>
    <row r="1063" spans="1:11" s="36" customFormat="1" ht="28.5" x14ac:dyDescent="0.45">
      <c r="A1063" s="106">
        <v>300</v>
      </c>
      <c r="B1063" s="57">
        <v>44577</v>
      </c>
      <c r="C1063" s="58" t="s">
        <v>452</v>
      </c>
      <c r="D1063" s="59" t="s">
        <v>0</v>
      </c>
      <c r="E1063" s="59">
        <v>0</v>
      </c>
      <c r="F1063" s="61">
        <v>5.63</v>
      </c>
      <c r="G1063" s="61">
        <f t="shared" si="122"/>
        <v>0.90080000000000005</v>
      </c>
      <c r="H1063" s="61">
        <f t="shared" si="121"/>
        <v>0</v>
      </c>
      <c r="I1063" s="62">
        <f t="shared" si="120"/>
        <v>0</v>
      </c>
      <c r="J1063" s="63">
        <f t="shared" si="119"/>
        <v>0</v>
      </c>
      <c r="K1063" s="46"/>
    </row>
    <row r="1064" spans="1:11" s="36" customFormat="1" ht="28.5" x14ac:dyDescent="0.45">
      <c r="A1064" s="106">
        <v>20</v>
      </c>
      <c r="B1064" s="57">
        <v>44578</v>
      </c>
      <c r="C1064" s="58" t="s">
        <v>453</v>
      </c>
      <c r="D1064" s="59" t="s">
        <v>0</v>
      </c>
      <c r="E1064" s="59">
        <v>0</v>
      </c>
      <c r="F1064" s="61">
        <v>645</v>
      </c>
      <c r="G1064" s="61">
        <f t="shared" si="122"/>
        <v>103.2</v>
      </c>
      <c r="H1064" s="61">
        <f t="shared" si="121"/>
        <v>0</v>
      </c>
      <c r="I1064" s="62">
        <f t="shared" si="120"/>
        <v>0</v>
      </c>
      <c r="J1064" s="63">
        <f t="shared" si="119"/>
        <v>0</v>
      </c>
      <c r="K1064" s="46"/>
    </row>
    <row r="1065" spans="1:11" s="36" customFormat="1" ht="28.5" x14ac:dyDescent="0.45">
      <c r="A1065" s="106">
        <v>0</v>
      </c>
      <c r="B1065" s="57">
        <v>44579</v>
      </c>
      <c r="C1065" s="58" t="s">
        <v>478</v>
      </c>
      <c r="D1065" s="59" t="s">
        <v>0</v>
      </c>
      <c r="E1065" s="59">
        <v>0</v>
      </c>
      <c r="F1065" s="61">
        <v>635</v>
      </c>
      <c r="G1065" s="61">
        <f t="shared" si="122"/>
        <v>101.60000000000001</v>
      </c>
      <c r="H1065" s="61">
        <f t="shared" ref="H1065:H1092" si="123">E1065*F1065*0.16</f>
        <v>0</v>
      </c>
      <c r="I1065" s="62">
        <f t="shared" si="120"/>
        <v>0</v>
      </c>
      <c r="J1065" s="63">
        <f t="shared" si="119"/>
        <v>0</v>
      </c>
      <c r="K1065" s="46"/>
    </row>
    <row r="1066" spans="1:11" s="36" customFormat="1" ht="28.5" x14ac:dyDescent="0.45">
      <c r="A1066" s="106">
        <v>10</v>
      </c>
      <c r="B1066" s="57">
        <v>44580</v>
      </c>
      <c r="C1066" s="58" t="s">
        <v>479</v>
      </c>
      <c r="D1066" s="59" t="s">
        <v>0</v>
      </c>
      <c r="E1066" s="59">
        <v>0</v>
      </c>
      <c r="F1066" s="61">
        <v>135</v>
      </c>
      <c r="G1066" s="61">
        <f t="shared" ref="G1066:G1088" si="124">0.16*F1066</f>
        <v>21.6</v>
      </c>
      <c r="H1066" s="61">
        <f t="shared" si="123"/>
        <v>0</v>
      </c>
      <c r="I1066" s="62">
        <f t="shared" si="120"/>
        <v>0</v>
      </c>
      <c r="J1066" s="63">
        <f t="shared" si="119"/>
        <v>0</v>
      </c>
      <c r="K1066" s="46"/>
    </row>
    <row r="1067" spans="1:11" s="36" customFormat="1" ht="28.5" x14ac:dyDescent="0.45">
      <c r="A1067" s="106">
        <v>10</v>
      </c>
      <c r="B1067" s="57">
        <v>44581</v>
      </c>
      <c r="C1067" s="58" t="s">
        <v>454</v>
      </c>
      <c r="D1067" s="59" t="s">
        <v>0</v>
      </c>
      <c r="E1067" s="59">
        <v>5</v>
      </c>
      <c r="F1067" s="61">
        <v>194</v>
      </c>
      <c r="G1067" s="61">
        <f t="shared" si="124"/>
        <v>31.04</v>
      </c>
      <c r="H1067" s="61">
        <f t="shared" si="123"/>
        <v>155.20000000000002</v>
      </c>
      <c r="I1067" s="62">
        <f t="shared" si="120"/>
        <v>970</v>
      </c>
      <c r="J1067" s="63">
        <f t="shared" si="119"/>
        <v>1125.2</v>
      </c>
      <c r="K1067" s="46"/>
    </row>
    <row r="1068" spans="1:11" s="36" customFormat="1" ht="28.5" x14ac:dyDescent="0.45">
      <c r="A1068" s="106">
        <v>0</v>
      </c>
      <c r="B1068" s="57">
        <v>44582</v>
      </c>
      <c r="C1068" s="58" t="s">
        <v>667</v>
      </c>
      <c r="D1068" s="59" t="s">
        <v>0</v>
      </c>
      <c r="E1068" s="59">
        <v>10</v>
      </c>
      <c r="F1068" s="61">
        <v>210</v>
      </c>
      <c r="G1068" s="61">
        <f t="shared" si="124"/>
        <v>33.6</v>
      </c>
      <c r="H1068" s="61">
        <f t="shared" si="123"/>
        <v>336</v>
      </c>
      <c r="I1068" s="62">
        <f t="shared" si="120"/>
        <v>2100</v>
      </c>
      <c r="J1068" s="63">
        <f t="shared" si="119"/>
        <v>2436</v>
      </c>
      <c r="K1068" s="46"/>
    </row>
    <row r="1069" spans="1:11" s="36" customFormat="1" ht="28.5" x14ac:dyDescent="0.45">
      <c r="A1069" s="106">
        <v>5</v>
      </c>
      <c r="B1069" s="57">
        <v>44583</v>
      </c>
      <c r="C1069" s="58" t="s">
        <v>456</v>
      </c>
      <c r="D1069" s="59" t="s">
        <v>0</v>
      </c>
      <c r="E1069" s="59">
        <v>0</v>
      </c>
      <c r="F1069" s="61">
        <v>910</v>
      </c>
      <c r="G1069" s="61">
        <f t="shared" si="124"/>
        <v>145.6</v>
      </c>
      <c r="H1069" s="61">
        <f t="shared" si="123"/>
        <v>0</v>
      </c>
      <c r="I1069" s="62">
        <f t="shared" si="120"/>
        <v>0</v>
      </c>
      <c r="J1069" s="63">
        <f t="shared" si="119"/>
        <v>0</v>
      </c>
      <c r="K1069" s="46"/>
    </row>
    <row r="1070" spans="1:11" s="36" customFormat="1" ht="28.5" x14ac:dyDescent="0.45">
      <c r="A1070" s="106">
        <v>24</v>
      </c>
      <c r="B1070" s="57">
        <v>44584</v>
      </c>
      <c r="C1070" s="58" t="s">
        <v>457</v>
      </c>
      <c r="D1070" s="59" t="s">
        <v>0</v>
      </c>
      <c r="E1070" s="59">
        <v>0</v>
      </c>
      <c r="F1070" s="61">
        <v>170</v>
      </c>
      <c r="G1070" s="61">
        <f t="shared" si="124"/>
        <v>27.2</v>
      </c>
      <c r="H1070" s="61">
        <f t="shared" si="123"/>
        <v>0</v>
      </c>
      <c r="I1070" s="62">
        <f t="shared" si="120"/>
        <v>0</v>
      </c>
      <c r="J1070" s="63">
        <f t="shared" si="119"/>
        <v>0</v>
      </c>
      <c r="K1070" s="46"/>
    </row>
    <row r="1071" spans="1:11" s="36" customFormat="1" ht="28.5" x14ac:dyDescent="0.45">
      <c r="A1071" s="106">
        <v>11</v>
      </c>
      <c r="B1071" s="57">
        <v>44585</v>
      </c>
      <c r="C1071" s="58" t="s">
        <v>458</v>
      </c>
      <c r="D1071" s="59" t="s">
        <v>0</v>
      </c>
      <c r="E1071" s="59">
        <v>0</v>
      </c>
      <c r="F1071" s="61">
        <v>73</v>
      </c>
      <c r="G1071" s="61">
        <f t="shared" si="124"/>
        <v>11.68</v>
      </c>
      <c r="H1071" s="61">
        <f t="shared" si="123"/>
        <v>0</v>
      </c>
      <c r="I1071" s="62">
        <f t="shared" si="120"/>
        <v>0</v>
      </c>
      <c r="J1071" s="63">
        <f t="shared" ref="J1071:J1091" si="125">H1071+I1071</f>
        <v>0</v>
      </c>
      <c r="K1071" s="46"/>
    </row>
    <row r="1072" spans="1:11" s="36" customFormat="1" ht="28.5" x14ac:dyDescent="0.45">
      <c r="A1072" s="106">
        <v>250</v>
      </c>
      <c r="B1072" s="57">
        <v>44586</v>
      </c>
      <c r="C1072" s="58" t="s">
        <v>459</v>
      </c>
      <c r="D1072" s="59" t="s">
        <v>0</v>
      </c>
      <c r="E1072" s="59">
        <v>0</v>
      </c>
      <c r="F1072" s="61">
        <v>36</v>
      </c>
      <c r="G1072" s="61">
        <f t="shared" si="124"/>
        <v>5.76</v>
      </c>
      <c r="H1072" s="61">
        <f t="shared" si="123"/>
        <v>0</v>
      </c>
      <c r="I1072" s="62">
        <f t="shared" si="120"/>
        <v>0</v>
      </c>
      <c r="J1072" s="63">
        <f t="shared" si="125"/>
        <v>0</v>
      </c>
      <c r="K1072" s="46"/>
    </row>
    <row r="1073" spans="1:11" s="36" customFormat="1" ht="28.5" x14ac:dyDescent="0.45">
      <c r="A1073" s="106">
        <v>250</v>
      </c>
      <c r="B1073" s="57">
        <v>44587</v>
      </c>
      <c r="C1073" s="58" t="s">
        <v>460</v>
      </c>
      <c r="D1073" s="59" t="s">
        <v>0</v>
      </c>
      <c r="E1073" s="59">
        <v>0</v>
      </c>
      <c r="F1073" s="61">
        <v>72</v>
      </c>
      <c r="G1073" s="61">
        <f t="shared" si="124"/>
        <v>11.52</v>
      </c>
      <c r="H1073" s="61">
        <f t="shared" si="123"/>
        <v>0</v>
      </c>
      <c r="I1073" s="62">
        <f t="shared" si="120"/>
        <v>0</v>
      </c>
      <c r="J1073" s="63">
        <f t="shared" si="125"/>
        <v>0</v>
      </c>
      <c r="K1073" s="46"/>
    </row>
    <row r="1074" spans="1:11" ht="28.5" x14ac:dyDescent="0.45">
      <c r="A1074" s="106">
        <v>75</v>
      </c>
      <c r="B1074" s="57">
        <v>44588</v>
      </c>
      <c r="C1074" s="58" t="s">
        <v>979</v>
      </c>
      <c r="D1074" s="59" t="s">
        <v>0</v>
      </c>
      <c r="E1074" s="59">
        <v>25</v>
      </c>
      <c r="F1074" s="61">
        <v>238</v>
      </c>
      <c r="G1074" s="61">
        <f t="shared" si="124"/>
        <v>38.08</v>
      </c>
      <c r="H1074" s="61">
        <f t="shared" si="123"/>
        <v>952</v>
      </c>
      <c r="I1074" s="62">
        <f t="shared" si="120"/>
        <v>5950</v>
      </c>
      <c r="J1074" s="63">
        <f t="shared" si="125"/>
        <v>6902</v>
      </c>
      <c r="K1074" s="46"/>
    </row>
    <row r="1075" spans="1:11" ht="28.5" x14ac:dyDescent="0.45">
      <c r="A1075" s="106">
        <v>0</v>
      </c>
      <c r="B1075" s="57">
        <v>44589</v>
      </c>
      <c r="C1075" s="58" t="s">
        <v>461</v>
      </c>
      <c r="D1075" s="59" t="s">
        <v>0</v>
      </c>
      <c r="E1075" s="59">
        <v>0</v>
      </c>
      <c r="F1075" s="61">
        <v>37182</v>
      </c>
      <c r="G1075" s="61">
        <f t="shared" si="124"/>
        <v>5949.12</v>
      </c>
      <c r="H1075" s="61">
        <f t="shared" si="123"/>
        <v>0</v>
      </c>
      <c r="I1075" s="62">
        <f t="shared" si="120"/>
        <v>0</v>
      </c>
      <c r="J1075" s="63">
        <f t="shared" si="125"/>
        <v>0</v>
      </c>
      <c r="K1075" s="46"/>
    </row>
    <row r="1076" spans="1:11" ht="28.5" x14ac:dyDescent="0.45">
      <c r="A1076" s="106">
        <v>9</v>
      </c>
      <c r="B1076" s="57">
        <v>44590</v>
      </c>
      <c r="C1076" s="58" t="s">
        <v>462</v>
      </c>
      <c r="D1076" s="59" t="s">
        <v>0</v>
      </c>
      <c r="E1076" s="59">
        <v>2</v>
      </c>
      <c r="F1076" s="61">
        <v>326</v>
      </c>
      <c r="G1076" s="61">
        <f t="shared" si="124"/>
        <v>52.160000000000004</v>
      </c>
      <c r="H1076" s="61">
        <f t="shared" si="123"/>
        <v>104.32000000000001</v>
      </c>
      <c r="I1076" s="62">
        <f t="shared" si="120"/>
        <v>652</v>
      </c>
      <c r="J1076" s="63">
        <f t="shared" si="125"/>
        <v>756.32</v>
      </c>
      <c r="K1076" s="46"/>
    </row>
    <row r="1077" spans="1:11" s="36" customFormat="1" ht="28.5" x14ac:dyDescent="0.45">
      <c r="A1077" s="106">
        <v>4</v>
      </c>
      <c r="B1077" s="57">
        <v>44590</v>
      </c>
      <c r="C1077" s="58" t="s">
        <v>668</v>
      </c>
      <c r="D1077" s="59" t="s">
        <v>0</v>
      </c>
      <c r="E1077" s="59">
        <v>4</v>
      </c>
      <c r="F1077" s="61">
        <v>0</v>
      </c>
      <c r="G1077" s="61">
        <f t="shared" si="124"/>
        <v>0</v>
      </c>
      <c r="H1077" s="61">
        <f t="shared" si="123"/>
        <v>0</v>
      </c>
      <c r="I1077" s="62">
        <f t="shared" si="120"/>
        <v>0</v>
      </c>
      <c r="J1077" s="63">
        <f t="shared" si="125"/>
        <v>0</v>
      </c>
      <c r="K1077" s="46"/>
    </row>
    <row r="1078" spans="1:11" s="36" customFormat="1" ht="28.5" x14ac:dyDescent="0.45">
      <c r="A1078" s="106">
        <v>9</v>
      </c>
      <c r="B1078" s="57">
        <v>44591</v>
      </c>
      <c r="C1078" s="58" t="s">
        <v>463</v>
      </c>
      <c r="D1078" s="59" t="s">
        <v>0</v>
      </c>
      <c r="E1078" s="59">
        <v>0</v>
      </c>
      <c r="F1078" s="61">
        <v>310</v>
      </c>
      <c r="G1078" s="61">
        <f t="shared" si="124"/>
        <v>49.6</v>
      </c>
      <c r="H1078" s="61">
        <f t="shared" si="123"/>
        <v>0</v>
      </c>
      <c r="I1078" s="62">
        <f t="shared" si="120"/>
        <v>0</v>
      </c>
      <c r="J1078" s="63">
        <f t="shared" si="125"/>
        <v>0</v>
      </c>
      <c r="K1078" s="46"/>
    </row>
    <row r="1079" spans="1:11" s="36" customFormat="1" ht="28.5" x14ac:dyDescent="0.45">
      <c r="A1079" s="106">
        <v>0</v>
      </c>
      <c r="B1079" s="57">
        <v>44592</v>
      </c>
      <c r="C1079" s="58" t="s">
        <v>464</v>
      </c>
      <c r="D1079" s="59" t="s">
        <v>0</v>
      </c>
      <c r="E1079" s="59">
        <v>0</v>
      </c>
      <c r="F1079" s="61">
        <v>328</v>
      </c>
      <c r="G1079" s="61">
        <f t="shared" si="124"/>
        <v>52.480000000000004</v>
      </c>
      <c r="H1079" s="61">
        <f t="shared" si="123"/>
        <v>0</v>
      </c>
      <c r="I1079" s="62">
        <f t="shared" si="120"/>
        <v>0</v>
      </c>
      <c r="J1079" s="63">
        <f t="shared" si="125"/>
        <v>0</v>
      </c>
      <c r="K1079" s="46"/>
    </row>
    <row r="1080" spans="1:11" s="36" customFormat="1" ht="28.5" x14ac:dyDescent="0.45">
      <c r="A1080" s="106">
        <v>2</v>
      </c>
      <c r="B1080" s="57">
        <v>44593</v>
      </c>
      <c r="C1080" s="58" t="s">
        <v>465</v>
      </c>
      <c r="D1080" s="59" t="s">
        <v>0</v>
      </c>
      <c r="E1080" s="59">
        <v>0</v>
      </c>
      <c r="F1080" s="61">
        <v>228</v>
      </c>
      <c r="G1080" s="61">
        <f t="shared" si="124"/>
        <v>36.480000000000004</v>
      </c>
      <c r="H1080" s="61">
        <f t="shared" si="123"/>
        <v>0</v>
      </c>
      <c r="I1080" s="62">
        <f t="shared" si="120"/>
        <v>0</v>
      </c>
      <c r="J1080" s="63">
        <f t="shared" si="125"/>
        <v>0</v>
      </c>
      <c r="K1080" s="46"/>
    </row>
    <row r="1081" spans="1:11" s="36" customFormat="1" ht="28.5" x14ac:dyDescent="0.45">
      <c r="A1081" s="106">
        <v>3</v>
      </c>
      <c r="B1081" s="57">
        <v>44526</v>
      </c>
      <c r="C1081" s="58" t="s">
        <v>466</v>
      </c>
      <c r="D1081" s="59" t="s">
        <v>0</v>
      </c>
      <c r="E1081" s="59">
        <v>0</v>
      </c>
      <c r="F1081" s="61">
        <v>2995</v>
      </c>
      <c r="G1081" s="61">
        <f t="shared" si="124"/>
        <v>479.2</v>
      </c>
      <c r="H1081" s="61">
        <f t="shared" si="123"/>
        <v>0</v>
      </c>
      <c r="I1081" s="62">
        <f t="shared" si="120"/>
        <v>0</v>
      </c>
      <c r="J1081" s="63">
        <f t="shared" si="125"/>
        <v>0</v>
      </c>
      <c r="K1081" s="46"/>
    </row>
    <row r="1082" spans="1:11" s="36" customFormat="1" ht="28.5" x14ac:dyDescent="0.45">
      <c r="A1082" s="106">
        <v>16</v>
      </c>
      <c r="B1082" s="57">
        <v>44595</v>
      </c>
      <c r="C1082" s="58" t="s">
        <v>672</v>
      </c>
      <c r="D1082" s="59" t="s">
        <v>0</v>
      </c>
      <c r="E1082" s="59">
        <v>5</v>
      </c>
      <c r="F1082" s="61">
        <v>42</v>
      </c>
      <c r="G1082" s="61">
        <f t="shared" si="124"/>
        <v>6.72</v>
      </c>
      <c r="H1082" s="61">
        <f t="shared" si="123"/>
        <v>33.6</v>
      </c>
      <c r="I1082" s="62">
        <f t="shared" si="120"/>
        <v>210</v>
      </c>
      <c r="J1082" s="63">
        <f t="shared" si="125"/>
        <v>243.6</v>
      </c>
      <c r="K1082" s="46"/>
    </row>
    <row r="1083" spans="1:11" s="36" customFormat="1" ht="28.5" x14ac:dyDescent="0.45">
      <c r="A1083" s="106">
        <v>3</v>
      </c>
      <c r="B1083" s="57">
        <v>44596</v>
      </c>
      <c r="C1083" s="58" t="s">
        <v>432</v>
      </c>
      <c r="D1083" s="59" t="s">
        <v>0</v>
      </c>
      <c r="E1083" s="59">
        <v>0</v>
      </c>
      <c r="F1083" s="61">
        <v>56</v>
      </c>
      <c r="G1083" s="61">
        <f t="shared" si="124"/>
        <v>8.9600000000000009</v>
      </c>
      <c r="H1083" s="61">
        <f t="shared" si="123"/>
        <v>0</v>
      </c>
      <c r="I1083" s="62">
        <f t="shared" si="120"/>
        <v>0</v>
      </c>
      <c r="J1083" s="63">
        <f t="shared" si="125"/>
        <v>0</v>
      </c>
      <c r="K1083" s="46"/>
    </row>
    <row r="1084" spans="1:11" s="36" customFormat="1" ht="28.5" x14ac:dyDescent="0.45">
      <c r="A1084" s="106">
        <v>6</v>
      </c>
      <c r="B1084" s="57">
        <v>44597</v>
      </c>
      <c r="C1084" s="58" t="s">
        <v>433</v>
      </c>
      <c r="D1084" s="59" t="s">
        <v>0</v>
      </c>
      <c r="E1084" s="59">
        <v>0</v>
      </c>
      <c r="F1084" s="61">
        <v>65</v>
      </c>
      <c r="G1084" s="61">
        <f t="shared" si="124"/>
        <v>10.4</v>
      </c>
      <c r="H1084" s="61">
        <f t="shared" si="123"/>
        <v>0</v>
      </c>
      <c r="I1084" s="62">
        <f t="shared" si="120"/>
        <v>0</v>
      </c>
      <c r="J1084" s="63">
        <f t="shared" si="125"/>
        <v>0</v>
      </c>
      <c r="K1084" s="46"/>
    </row>
    <row r="1085" spans="1:11" s="36" customFormat="1" ht="28.5" x14ac:dyDescent="0.45">
      <c r="A1085" s="106">
        <v>6</v>
      </c>
      <c r="B1085" s="57">
        <v>44598</v>
      </c>
      <c r="C1085" s="58" t="s">
        <v>618</v>
      </c>
      <c r="D1085" s="59" t="s">
        <v>0</v>
      </c>
      <c r="E1085" s="59">
        <v>0</v>
      </c>
      <c r="F1085" s="61">
        <v>42</v>
      </c>
      <c r="G1085" s="61">
        <f t="shared" si="124"/>
        <v>6.72</v>
      </c>
      <c r="H1085" s="61">
        <f t="shared" si="123"/>
        <v>0</v>
      </c>
      <c r="I1085" s="62">
        <f t="shared" si="120"/>
        <v>0</v>
      </c>
      <c r="J1085" s="63">
        <f t="shared" si="125"/>
        <v>0</v>
      </c>
      <c r="K1085" s="46"/>
    </row>
    <row r="1086" spans="1:11" s="36" customFormat="1" ht="28.5" x14ac:dyDescent="0.45">
      <c r="A1086" s="106">
        <v>6</v>
      </c>
      <c r="B1086" s="57">
        <v>44599</v>
      </c>
      <c r="C1086" s="58" t="s">
        <v>480</v>
      </c>
      <c r="D1086" s="59" t="s">
        <v>0</v>
      </c>
      <c r="E1086" s="59">
        <v>0</v>
      </c>
      <c r="F1086" s="61">
        <v>32410</v>
      </c>
      <c r="G1086" s="61">
        <f t="shared" si="124"/>
        <v>5185.6000000000004</v>
      </c>
      <c r="H1086" s="61">
        <f t="shared" si="123"/>
        <v>0</v>
      </c>
      <c r="I1086" s="62">
        <f t="shared" si="120"/>
        <v>0</v>
      </c>
      <c r="J1086" s="63">
        <f t="shared" si="125"/>
        <v>0</v>
      </c>
      <c r="K1086" s="46"/>
    </row>
    <row r="1087" spans="1:11" ht="28.5" x14ac:dyDescent="0.45">
      <c r="A1087" s="106">
        <v>6</v>
      </c>
      <c r="B1087" s="57">
        <v>44600</v>
      </c>
      <c r="C1087" s="58" t="s">
        <v>482</v>
      </c>
      <c r="D1087" s="59" t="s">
        <v>0</v>
      </c>
      <c r="E1087" s="59">
        <v>0</v>
      </c>
      <c r="F1087" s="61">
        <v>0</v>
      </c>
      <c r="G1087" s="61">
        <f>0.16*F1087</f>
        <v>0</v>
      </c>
      <c r="H1087" s="61">
        <f>E1087*I1088*F1087*0.16</f>
        <v>0</v>
      </c>
      <c r="I1087" s="62">
        <f t="shared" si="120"/>
        <v>0</v>
      </c>
      <c r="J1087" s="63">
        <f t="shared" si="125"/>
        <v>0</v>
      </c>
      <c r="K1087" s="46"/>
    </row>
    <row r="1088" spans="1:11" s="36" customFormat="1" ht="28.5" x14ac:dyDescent="0.45">
      <c r="A1088" s="106">
        <v>1</v>
      </c>
      <c r="B1088" s="57">
        <v>44601</v>
      </c>
      <c r="C1088" s="58" t="s">
        <v>481</v>
      </c>
      <c r="D1088" s="59" t="s">
        <v>0</v>
      </c>
      <c r="E1088" s="59">
        <v>0</v>
      </c>
      <c r="F1088" s="61">
        <v>0</v>
      </c>
      <c r="G1088" s="61">
        <f t="shared" si="124"/>
        <v>0</v>
      </c>
      <c r="H1088" s="61">
        <f t="shared" si="123"/>
        <v>0</v>
      </c>
      <c r="I1088" s="62">
        <f t="shared" si="120"/>
        <v>0</v>
      </c>
      <c r="J1088" s="63">
        <f t="shared" si="125"/>
        <v>0</v>
      </c>
      <c r="K1088" s="46"/>
    </row>
    <row r="1089" spans="1:11" s="36" customFormat="1" ht="28.5" x14ac:dyDescent="0.45">
      <c r="A1089" s="106">
        <v>2</v>
      </c>
      <c r="B1089" s="57">
        <v>44197</v>
      </c>
      <c r="C1089" s="58" t="s">
        <v>371</v>
      </c>
      <c r="D1089" s="59" t="s">
        <v>28</v>
      </c>
      <c r="E1089" s="60">
        <v>0</v>
      </c>
      <c r="F1089" s="61">
        <v>0</v>
      </c>
      <c r="G1089" s="62">
        <f>F1089*E1089</f>
        <v>0</v>
      </c>
      <c r="H1089" s="61">
        <f t="shared" si="123"/>
        <v>0</v>
      </c>
      <c r="I1089" s="62">
        <f t="shared" si="120"/>
        <v>0</v>
      </c>
      <c r="J1089" s="63">
        <f t="shared" si="125"/>
        <v>0</v>
      </c>
      <c r="K1089" s="46"/>
    </row>
    <row r="1090" spans="1:11" s="36" customFormat="1" ht="28.5" x14ac:dyDescent="0.45">
      <c r="A1090" s="106">
        <v>0</v>
      </c>
      <c r="B1090" s="57">
        <v>42303</v>
      </c>
      <c r="C1090" s="64" t="s">
        <v>155</v>
      </c>
      <c r="D1090" s="59" t="s">
        <v>0</v>
      </c>
      <c r="E1090" s="59">
        <v>0</v>
      </c>
      <c r="F1090" s="66">
        <v>2</v>
      </c>
      <c r="G1090" s="62">
        <f>F1090*E1090</f>
        <v>0</v>
      </c>
      <c r="H1090" s="61">
        <f t="shared" si="123"/>
        <v>0</v>
      </c>
      <c r="I1090" s="62">
        <f t="shared" si="120"/>
        <v>0</v>
      </c>
      <c r="J1090" s="63">
        <f t="shared" si="125"/>
        <v>0</v>
      </c>
      <c r="K1090" s="46"/>
    </row>
    <row r="1091" spans="1:11" s="36" customFormat="1" ht="28.5" x14ac:dyDescent="0.45">
      <c r="A1091" s="106">
        <v>0</v>
      </c>
      <c r="B1091" s="57">
        <v>43325</v>
      </c>
      <c r="C1091" s="64" t="s">
        <v>486</v>
      </c>
      <c r="D1091" s="59" t="s">
        <v>2</v>
      </c>
      <c r="E1091" s="59">
        <v>0</v>
      </c>
      <c r="F1091" s="66">
        <v>0</v>
      </c>
      <c r="G1091" s="62"/>
      <c r="H1091" s="61">
        <f t="shared" si="123"/>
        <v>0</v>
      </c>
      <c r="I1091" s="62">
        <f t="shared" ref="I1091:I1121" si="126">E1091*F1091</f>
        <v>0</v>
      </c>
      <c r="J1091" s="63">
        <f t="shared" si="125"/>
        <v>0</v>
      </c>
      <c r="K1091" s="46"/>
    </row>
    <row r="1092" spans="1:11" s="36" customFormat="1" ht="28.5" x14ac:dyDescent="0.45">
      <c r="A1092" s="106">
        <v>0</v>
      </c>
      <c r="B1092" s="57">
        <v>42590</v>
      </c>
      <c r="C1092" s="64" t="s">
        <v>135</v>
      </c>
      <c r="D1092" s="59" t="s">
        <v>2</v>
      </c>
      <c r="E1092" s="59">
        <v>0</v>
      </c>
      <c r="F1092" s="66">
        <v>35.4</v>
      </c>
      <c r="G1092" s="62">
        <f>F1092*E1092</f>
        <v>0</v>
      </c>
      <c r="H1092" s="61">
        <f t="shared" si="123"/>
        <v>0</v>
      </c>
      <c r="I1092" s="62">
        <f t="shared" si="126"/>
        <v>0</v>
      </c>
      <c r="J1092" s="63">
        <f t="shared" ref="J1092:J1106" si="127">H1092+I1092</f>
        <v>0</v>
      </c>
      <c r="K1092" s="46"/>
    </row>
    <row r="1093" spans="1:11" s="36" customFormat="1" ht="28.5" x14ac:dyDescent="0.45">
      <c r="A1093" s="106">
        <v>0</v>
      </c>
      <c r="B1093" s="57">
        <v>43612</v>
      </c>
      <c r="C1093" s="64" t="s">
        <v>122</v>
      </c>
      <c r="D1093" s="59" t="s">
        <v>2</v>
      </c>
      <c r="E1093" s="59">
        <v>0</v>
      </c>
      <c r="F1093" s="66">
        <v>0</v>
      </c>
      <c r="G1093" s="62">
        <v>0</v>
      </c>
      <c r="H1093" s="61">
        <v>0</v>
      </c>
      <c r="I1093" s="62">
        <f t="shared" si="126"/>
        <v>0</v>
      </c>
      <c r="J1093" s="63">
        <f t="shared" si="127"/>
        <v>0</v>
      </c>
      <c r="K1093" s="46"/>
    </row>
    <row r="1094" spans="1:11" s="36" customFormat="1" ht="28.5" x14ac:dyDescent="0.45">
      <c r="A1094" s="106">
        <v>0</v>
      </c>
      <c r="B1094" s="57">
        <v>44445</v>
      </c>
      <c r="C1094" s="64" t="s">
        <v>472</v>
      </c>
      <c r="D1094" s="59" t="s">
        <v>2</v>
      </c>
      <c r="E1094" s="59">
        <v>0</v>
      </c>
      <c r="F1094" s="66">
        <v>0</v>
      </c>
      <c r="G1094" s="62">
        <v>0</v>
      </c>
      <c r="H1094" s="61">
        <f t="shared" ref="H1094:H1099" si="128">E1094*F1094*0.16</f>
        <v>0</v>
      </c>
      <c r="I1094" s="62">
        <f t="shared" si="126"/>
        <v>0</v>
      </c>
      <c r="J1094" s="63">
        <f t="shared" si="127"/>
        <v>0</v>
      </c>
      <c r="K1094" s="46"/>
    </row>
    <row r="1095" spans="1:11" s="36" customFormat="1" ht="28.5" x14ac:dyDescent="0.45">
      <c r="A1095" s="106">
        <v>0</v>
      </c>
      <c r="B1095" s="57">
        <v>44445</v>
      </c>
      <c r="C1095" s="64" t="s">
        <v>471</v>
      </c>
      <c r="D1095" s="59" t="s">
        <v>2</v>
      </c>
      <c r="E1095" s="59">
        <v>0</v>
      </c>
      <c r="F1095" s="66">
        <v>0</v>
      </c>
      <c r="G1095" s="62">
        <v>0</v>
      </c>
      <c r="H1095" s="61">
        <f t="shared" si="128"/>
        <v>0</v>
      </c>
      <c r="I1095" s="62">
        <f t="shared" si="126"/>
        <v>0</v>
      </c>
      <c r="J1095" s="63">
        <f t="shared" si="127"/>
        <v>0</v>
      </c>
      <c r="K1095" s="46"/>
    </row>
    <row r="1096" spans="1:11" s="36" customFormat="1" ht="28.5" x14ac:dyDescent="0.45">
      <c r="A1096" s="106">
        <v>0</v>
      </c>
      <c r="B1096" s="57">
        <v>44188</v>
      </c>
      <c r="C1096" s="64" t="s">
        <v>473</v>
      </c>
      <c r="D1096" s="59" t="s">
        <v>0</v>
      </c>
      <c r="E1096" s="59">
        <v>0</v>
      </c>
      <c r="F1096" s="66">
        <v>0</v>
      </c>
      <c r="G1096" s="62">
        <v>0</v>
      </c>
      <c r="H1096" s="61">
        <f t="shared" si="128"/>
        <v>0</v>
      </c>
      <c r="I1096" s="62">
        <f t="shared" si="126"/>
        <v>0</v>
      </c>
      <c r="J1096" s="63">
        <f t="shared" si="127"/>
        <v>0</v>
      </c>
      <c r="K1096" s="46"/>
    </row>
    <row r="1097" spans="1:11" s="36" customFormat="1" ht="28.5" x14ac:dyDescent="0.45">
      <c r="A1097" s="106">
        <v>0</v>
      </c>
      <c r="B1097" s="57">
        <v>43748</v>
      </c>
      <c r="C1097" s="64" t="s">
        <v>485</v>
      </c>
      <c r="D1097" s="59" t="s">
        <v>0</v>
      </c>
      <c r="E1097" s="59">
        <v>0</v>
      </c>
      <c r="F1097" s="66">
        <v>0</v>
      </c>
      <c r="G1097" s="62">
        <v>0</v>
      </c>
      <c r="H1097" s="61">
        <f t="shared" si="128"/>
        <v>0</v>
      </c>
      <c r="I1097" s="62">
        <f t="shared" si="126"/>
        <v>0</v>
      </c>
      <c r="J1097" s="63">
        <f t="shared" si="127"/>
        <v>0</v>
      </c>
      <c r="K1097" s="46"/>
    </row>
    <row r="1098" spans="1:11" s="36" customFormat="1" ht="28.5" x14ac:dyDescent="0.45">
      <c r="A1098" s="106">
        <v>0</v>
      </c>
      <c r="B1098" s="57">
        <v>44421</v>
      </c>
      <c r="C1098" s="64" t="s">
        <v>384</v>
      </c>
      <c r="D1098" s="59" t="s">
        <v>0</v>
      </c>
      <c r="E1098" s="59">
        <v>0</v>
      </c>
      <c r="F1098" s="66">
        <v>0</v>
      </c>
      <c r="G1098" s="62">
        <v>0</v>
      </c>
      <c r="H1098" s="61">
        <f t="shared" si="128"/>
        <v>0</v>
      </c>
      <c r="I1098" s="62">
        <f t="shared" si="126"/>
        <v>0</v>
      </c>
      <c r="J1098" s="63">
        <f t="shared" si="127"/>
        <v>0</v>
      </c>
      <c r="K1098" s="46"/>
    </row>
    <row r="1099" spans="1:11" s="36" customFormat="1" ht="28.5" x14ac:dyDescent="0.45">
      <c r="A1099" s="106">
        <v>0</v>
      </c>
      <c r="B1099" s="57" t="s">
        <v>394</v>
      </c>
      <c r="C1099" s="58" t="s">
        <v>231</v>
      </c>
      <c r="D1099" s="59" t="s">
        <v>0</v>
      </c>
      <c r="E1099" s="59">
        <v>0</v>
      </c>
      <c r="F1099" s="61">
        <v>125</v>
      </c>
      <c r="G1099" s="62">
        <f>F1099*E1099</f>
        <v>0</v>
      </c>
      <c r="H1099" s="61">
        <f t="shared" si="128"/>
        <v>0</v>
      </c>
      <c r="I1099" s="62">
        <f t="shared" si="126"/>
        <v>0</v>
      </c>
      <c r="J1099" s="63">
        <f t="shared" si="127"/>
        <v>0</v>
      </c>
      <c r="K1099" s="46"/>
    </row>
    <row r="1100" spans="1:11" s="36" customFormat="1" ht="28.5" x14ac:dyDescent="0.45">
      <c r="A1100" s="106">
        <v>0</v>
      </c>
      <c r="B1100" s="57">
        <v>44523</v>
      </c>
      <c r="C1100" s="58" t="s">
        <v>468</v>
      </c>
      <c r="D1100" s="59" t="s">
        <v>0</v>
      </c>
      <c r="E1100" s="59">
        <v>0</v>
      </c>
      <c r="F1100" s="61">
        <v>0</v>
      </c>
      <c r="G1100" s="62">
        <v>0</v>
      </c>
      <c r="H1100" s="61">
        <v>0</v>
      </c>
      <c r="I1100" s="62">
        <f t="shared" si="126"/>
        <v>0</v>
      </c>
      <c r="J1100" s="63">
        <f t="shared" si="127"/>
        <v>0</v>
      </c>
      <c r="K1100" s="46"/>
    </row>
    <row r="1101" spans="1:11" s="36" customFormat="1" ht="28.5" x14ac:dyDescent="0.45">
      <c r="A1101" s="106">
        <v>0</v>
      </c>
      <c r="B1101" s="57">
        <v>44580</v>
      </c>
      <c r="C1101" s="58" t="s">
        <v>479</v>
      </c>
      <c r="D1101" s="59" t="s">
        <v>0</v>
      </c>
      <c r="E1101" s="59">
        <v>0</v>
      </c>
      <c r="F1101" s="61">
        <v>135</v>
      </c>
      <c r="G1101" s="62">
        <f t="shared" ref="G1101:G1116" si="129">F1101*E1101</f>
        <v>0</v>
      </c>
      <c r="H1101" s="61">
        <f t="shared" ref="H1101:H1116" si="130">E1101*F1101*0.16</f>
        <v>0</v>
      </c>
      <c r="I1101" s="62">
        <f t="shared" si="126"/>
        <v>0</v>
      </c>
      <c r="J1101" s="63">
        <f t="shared" si="127"/>
        <v>0</v>
      </c>
      <c r="K1101" s="46"/>
    </row>
    <row r="1102" spans="1:11" s="36" customFormat="1" ht="28.5" x14ac:dyDescent="0.45">
      <c r="A1102" s="106">
        <v>0</v>
      </c>
      <c r="B1102" s="57">
        <v>44581</v>
      </c>
      <c r="C1102" s="58" t="s">
        <v>454</v>
      </c>
      <c r="D1102" s="59" t="s">
        <v>0</v>
      </c>
      <c r="E1102" s="59">
        <v>0</v>
      </c>
      <c r="F1102" s="61">
        <v>194</v>
      </c>
      <c r="G1102" s="62">
        <f t="shared" si="129"/>
        <v>0</v>
      </c>
      <c r="H1102" s="61">
        <f t="shared" si="130"/>
        <v>0</v>
      </c>
      <c r="I1102" s="62">
        <f t="shared" si="126"/>
        <v>0</v>
      </c>
      <c r="J1102" s="63">
        <f t="shared" si="127"/>
        <v>0</v>
      </c>
      <c r="K1102" s="46"/>
    </row>
    <row r="1103" spans="1:11" s="36" customFormat="1" ht="28.5" x14ac:dyDescent="0.45">
      <c r="A1103" s="106">
        <v>0</v>
      </c>
      <c r="B1103" s="57">
        <v>44582</v>
      </c>
      <c r="C1103" s="58" t="s">
        <v>455</v>
      </c>
      <c r="D1103" s="59" t="s">
        <v>0</v>
      </c>
      <c r="E1103" s="59">
        <v>0</v>
      </c>
      <c r="F1103" s="61">
        <v>210</v>
      </c>
      <c r="G1103" s="62">
        <f t="shared" si="129"/>
        <v>0</v>
      </c>
      <c r="H1103" s="61">
        <f t="shared" si="130"/>
        <v>0</v>
      </c>
      <c r="I1103" s="62">
        <f t="shared" si="126"/>
        <v>0</v>
      </c>
      <c r="J1103" s="63">
        <f t="shared" si="127"/>
        <v>0</v>
      </c>
      <c r="K1103" s="46"/>
    </row>
    <row r="1104" spans="1:11" s="36" customFormat="1" ht="28.5" x14ac:dyDescent="0.45">
      <c r="A1104" s="106">
        <v>0</v>
      </c>
      <c r="B1104" s="57">
        <v>44583</v>
      </c>
      <c r="C1104" s="58" t="s">
        <v>456</v>
      </c>
      <c r="D1104" s="59" t="s">
        <v>0</v>
      </c>
      <c r="E1104" s="59">
        <v>0</v>
      </c>
      <c r="F1104" s="61">
        <v>910</v>
      </c>
      <c r="G1104" s="62">
        <f t="shared" si="129"/>
        <v>0</v>
      </c>
      <c r="H1104" s="61">
        <f t="shared" si="130"/>
        <v>0</v>
      </c>
      <c r="I1104" s="62">
        <f t="shared" si="126"/>
        <v>0</v>
      </c>
      <c r="J1104" s="63">
        <f t="shared" si="127"/>
        <v>0</v>
      </c>
      <c r="K1104" s="46"/>
    </row>
    <row r="1105" spans="1:11" s="36" customFormat="1" ht="28.5" x14ac:dyDescent="0.45">
      <c r="A1105" s="106">
        <v>0</v>
      </c>
      <c r="B1105" s="57">
        <v>44584</v>
      </c>
      <c r="C1105" s="58" t="s">
        <v>457</v>
      </c>
      <c r="D1105" s="59" t="s">
        <v>0</v>
      </c>
      <c r="E1105" s="59">
        <v>0</v>
      </c>
      <c r="F1105" s="61">
        <v>170</v>
      </c>
      <c r="G1105" s="62">
        <f t="shared" si="129"/>
        <v>0</v>
      </c>
      <c r="H1105" s="61">
        <f t="shared" si="130"/>
        <v>0</v>
      </c>
      <c r="I1105" s="62">
        <f t="shared" si="126"/>
        <v>0</v>
      </c>
      <c r="J1105" s="63">
        <f t="shared" si="127"/>
        <v>0</v>
      </c>
      <c r="K1105" s="46"/>
    </row>
    <row r="1106" spans="1:11" s="36" customFormat="1" ht="28.5" x14ac:dyDescent="0.45">
      <c r="A1106" s="106">
        <v>0</v>
      </c>
      <c r="B1106" s="57">
        <v>44585</v>
      </c>
      <c r="C1106" s="58" t="s">
        <v>458</v>
      </c>
      <c r="D1106" s="59" t="s">
        <v>252</v>
      </c>
      <c r="E1106" s="59">
        <v>101</v>
      </c>
      <c r="F1106" s="61">
        <v>73</v>
      </c>
      <c r="G1106" s="62">
        <f t="shared" si="129"/>
        <v>7373</v>
      </c>
      <c r="H1106" s="61">
        <f t="shared" si="130"/>
        <v>1179.68</v>
      </c>
      <c r="I1106" s="62">
        <f t="shared" si="126"/>
        <v>7373</v>
      </c>
      <c r="J1106" s="63">
        <f t="shared" si="127"/>
        <v>8552.68</v>
      </c>
      <c r="K1106" s="46"/>
    </row>
    <row r="1107" spans="1:11" s="36" customFormat="1" ht="28.5" x14ac:dyDescent="0.45">
      <c r="A1107" s="106">
        <v>0</v>
      </c>
      <c r="B1107" s="57">
        <v>44880</v>
      </c>
      <c r="C1107" s="58" t="s">
        <v>606</v>
      </c>
      <c r="D1107" s="59" t="s">
        <v>0</v>
      </c>
      <c r="E1107" s="59">
        <v>0</v>
      </c>
      <c r="F1107" s="61">
        <v>135.1</v>
      </c>
      <c r="G1107" s="62"/>
      <c r="H1107" s="61"/>
      <c r="I1107" s="62"/>
      <c r="J1107" s="63"/>
      <c r="K1107" s="46"/>
    </row>
    <row r="1108" spans="1:11" s="36" customFormat="1" ht="28.5" x14ac:dyDescent="0.45">
      <c r="A1108" s="106">
        <v>0</v>
      </c>
      <c r="B1108" s="57">
        <v>44589</v>
      </c>
      <c r="C1108" s="58" t="s">
        <v>461</v>
      </c>
      <c r="D1108" s="59" t="s">
        <v>0</v>
      </c>
      <c r="E1108" s="59">
        <v>0</v>
      </c>
      <c r="F1108" s="61">
        <v>0</v>
      </c>
      <c r="G1108" s="62">
        <f t="shared" si="129"/>
        <v>0</v>
      </c>
      <c r="H1108" s="61">
        <f t="shared" si="130"/>
        <v>0</v>
      </c>
      <c r="I1108" s="62">
        <f t="shared" si="126"/>
        <v>0</v>
      </c>
      <c r="J1108" s="63">
        <f t="shared" ref="J1108:J1123" si="131">H1108+I1108</f>
        <v>0</v>
      </c>
      <c r="K1108" s="46"/>
    </row>
    <row r="1109" spans="1:11" s="36" customFormat="1" ht="28.5" x14ac:dyDescent="0.45">
      <c r="A1109" s="106">
        <v>24</v>
      </c>
      <c r="B1109" s="57">
        <v>44590</v>
      </c>
      <c r="C1109" s="58" t="s">
        <v>292</v>
      </c>
      <c r="D1109" s="59" t="s">
        <v>0</v>
      </c>
      <c r="E1109" s="59">
        <v>0</v>
      </c>
      <c r="F1109" s="61">
        <v>326</v>
      </c>
      <c r="G1109" s="62">
        <f t="shared" si="129"/>
        <v>0</v>
      </c>
      <c r="H1109" s="61">
        <f t="shared" si="130"/>
        <v>0</v>
      </c>
      <c r="I1109" s="62">
        <f t="shared" si="126"/>
        <v>0</v>
      </c>
      <c r="J1109" s="63">
        <f t="shared" si="131"/>
        <v>0</v>
      </c>
      <c r="K1109" s="46"/>
    </row>
    <row r="1110" spans="1:11" s="36" customFormat="1" ht="28.5" x14ac:dyDescent="0.45">
      <c r="A1110" s="106">
        <v>0</v>
      </c>
      <c r="B1110" s="57">
        <v>44591</v>
      </c>
      <c r="C1110" s="58" t="s">
        <v>463</v>
      </c>
      <c r="D1110" s="59" t="s">
        <v>0</v>
      </c>
      <c r="E1110" s="59">
        <v>0</v>
      </c>
      <c r="F1110" s="61">
        <v>310</v>
      </c>
      <c r="G1110" s="62">
        <f t="shared" si="129"/>
        <v>0</v>
      </c>
      <c r="H1110" s="61">
        <f t="shared" si="130"/>
        <v>0</v>
      </c>
      <c r="I1110" s="62">
        <f t="shared" si="126"/>
        <v>0</v>
      </c>
      <c r="J1110" s="63">
        <f t="shared" si="131"/>
        <v>0</v>
      </c>
      <c r="K1110" s="46"/>
    </row>
    <row r="1111" spans="1:11" s="36" customFormat="1" ht="28.5" x14ac:dyDescent="0.45">
      <c r="A1111" s="106">
        <v>0</v>
      </c>
      <c r="B1111" s="57">
        <v>44592</v>
      </c>
      <c r="C1111" s="58" t="s">
        <v>464</v>
      </c>
      <c r="D1111" s="59" t="s">
        <v>0</v>
      </c>
      <c r="E1111" s="59">
        <v>0</v>
      </c>
      <c r="F1111" s="61">
        <v>328</v>
      </c>
      <c r="G1111" s="62">
        <f t="shared" si="129"/>
        <v>0</v>
      </c>
      <c r="H1111" s="61">
        <f t="shared" si="130"/>
        <v>0</v>
      </c>
      <c r="I1111" s="62">
        <f t="shared" si="126"/>
        <v>0</v>
      </c>
      <c r="J1111" s="63">
        <f t="shared" si="131"/>
        <v>0</v>
      </c>
      <c r="K1111" s="46"/>
    </row>
    <row r="1112" spans="1:11" s="36" customFormat="1" ht="28.5" x14ac:dyDescent="0.45">
      <c r="A1112" s="106">
        <v>0</v>
      </c>
      <c r="B1112" s="57">
        <v>44593</v>
      </c>
      <c r="C1112" s="58" t="s">
        <v>643</v>
      </c>
      <c r="D1112" s="59" t="s">
        <v>0</v>
      </c>
      <c r="E1112" s="59">
        <v>0</v>
      </c>
      <c r="F1112" s="61">
        <v>228</v>
      </c>
      <c r="G1112" s="62">
        <f t="shared" si="129"/>
        <v>0</v>
      </c>
      <c r="H1112" s="61">
        <f t="shared" si="130"/>
        <v>0</v>
      </c>
      <c r="I1112" s="62">
        <f t="shared" si="126"/>
        <v>0</v>
      </c>
      <c r="J1112" s="63">
        <f t="shared" si="131"/>
        <v>0</v>
      </c>
      <c r="K1112" s="46"/>
    </row>
    <row r="1113" spans="1:11" s="36" customFormat="1" ht="28.5" x14ac:dyDescent="0.45">
      <c r="A1113" s="106">
        <v>0</v>
      </c>
      <c r="B1113" s="57">
        <v>44594</v>
      </c>
      <c r="C1113" s="58" t="s">
        <v>647</v>
      </c>
      <c r="D1113" s="59" t="s">
        <v>0</v>
      </c>
      <c r="E1113" s="59">
        <v>0</v>
      </c>
      <c r="F1113" s="61">
        <v>2995</v>
      </c>
      <c r="G1113" s="62">
        <f t="shared" si="129"/>
        <v>0</v>
      </c>
      <c r="H1113" s="61">
        <f t="shared" si="130"/>
        <v>0</v>
      </c>
      <c r="I1113" s="62">
        <f>E1113*F1113</f>
        <v>0</v>
      </c>
      <c r="J1113" s="63">
        <f t="shared" si="131"/>
        <v>0</v>
      </c>
      <c r="K1113" s="46"/>
    </row>
    <row r="1114" spans="1:11" s="36" customFormat="1" ht="28.5" x14ac:dyDescent="0.45">
      <c r="A1114" s="106">
        <v>0</v>
      </c>
      <c r="B1114" s="57">
        <v>44595</v>
      </c>
      <c r="C1114" s="58" t="s">
        <v>467</v>
      </c>
      <c r="D1114" s="59" t="s">
        <v>0</v>
      </c>
      <c r="E1114" s="59">
        <v>0</v>
      </c>
      <c r="F1114" s="61">
        <v>42</v>
      </c>
      <c r="G1114" s="62">
        <f t="shared" si="129"/>
        <v>0</v>
      </c>
      <c r="H1114" s="61">
        <f t="shared" si="130"/>
        <v>0</v>
      </c>
      <c r="I1114" s="62">
        <f t="shared" si="126"/>
        <v>0</v>
      </c>
      <c r="J1114" s="63">
        <f t="shared" si="131"/>
        <v>0</v>
      </c>
      <c r="K1114" s="46"/>
    </row>
    <row r="1115" spans="1:11" s="36" customFormat="1" ht="28.5" x14ac:dyDescent="0.45">
      <c r="A1115" s="106">
        <v>0</v>
      </c>
      <c r="B1115" s="57">
        <v>44596</v>
      </c>
      <c r="C1115" s="58" t="s">
        <v>432</v>
      </c>
      <c r="D1115" s="59" t="s">
        <v>0</v>
      </c>
      <c r="E1115" s="59">
        <v>0</v>
      </c>
      <c r="F1115" s="61">
        <v>56</v>
      </c>
      <c r="G1115" s="62">
        <f t="shared" si="129"/>
        <v>0</v>
      </c>
      <c r="H1115" s="61">
        <f t="shared" si="130"/>
        <v>0</v>
      </c>
      <c r="I1115" s="62">
        <f t="shared" si="126"/>
        <v>0</v>
      </c>
      <c r="J1115" s="63">
        <f t="shared" si="131"/>
        <v>0</v>
      </c>
      <c r="K1115" s="46"/>
    </row>
    <row r="1116" spans="1:11" s="36" customFormat="1" ht="28.5" x14ac:dyDescent="0.45">
      <c r="A1116" s="106">
        <v>0</v>
      </c>
      <c r="B1116" s="57">
        <v>44597</v>
      </c>
      <c r="C1116" s="58" t="s">
        <v>433</v>
      </c>
      <c r="D1116" s="59" t="s">
        <v>0</v>
      </c>
      <c r="E1116" s="59">
        <v>0</v>
      </c>
      <c r="F1116" s="61">
        <v>65</v>
      </c>
      <c r="G1116" s="62">
        <f t="shared" si="129"/>
        <v>0</v>
      </c>
      <c r="H1116" s="61">
        <f t="shared" si="130"/>
        <v>0</v>
      </c>
      <c r="I1116" s="62">
        <f t="shared" si="126"/>
        <v>0</v>
      </c>
      <c r="J1116" s="63">
        <f t="shared" si="131"/>
        <v>0</v>
      </c>
      <c r="K1116" s="46"/>
    </row>
    <row r="1117" spans="1:11" s="36" customFormat="1" ht="28.5" x14ac:dyDescent="0.45">
      <c r="A1117" s="106">
        <v>0</v>
      </c>
      <c r="B1117" s="57">
        <v>44598</v>
      </c>
      <c r="C1117" s="58" t="s">
        <v>531</v>
      </c>
      <c r="D1117" s="59" t="s">
        <v>0</v>
      </c>
      <c r="E1117" s="59">
        <v>0</v>
      </c>
      <c r="F1117" s="61">
        <v>0</v>
      </c>
      <c r="G1117" s="62">
        <v>0</v>
      </c>
      <c r="H1117" s="61">
        <v>0</v>
      </c>
      <c r="I1117" s="62">
        <f t="shared" si="126"/>
        <v>0</v>
      </c>
      <c r="J1117" s="63">
        <f t="shared" si="131"/>
        <v>0</v>
      </c>
      <c r="K1117" s="46"/>
    </row>
    <row r="1118" spans="1:11" s="36" customFormat="1" ht="46.5" customHeight="1" x14ac:dyDescent="0.45">
      <c r="A1118" s="106">
        <v>0</v>
      </c>
      <c r="B1118" s="57">
        <v>44700</v>
      </c>
      <c r="C1118" s="58" t="s">
        <v>534</v>
      </c>
      <c r="D1118" s="59" t="s">
        <v>0</v>
      </c>
      <c r="E1118" s="59">
        <v>0</v>
      </c>
      <c r="F1118" s="61">
        <v>0</v>
      </c>
      <c r="G1118" s="62">
        <v>0</v>
      </c>
      <c r="H1118" s="61">
        <v>0</v>
      </c>
      <c r="I1118" s="62">
        <f t="shared" si="126"/>
        <v>0</v>
      </c>
      <c r="J1118" s="63">
        <f t="shared" si="131"/>
        <v>0</v>
      </c>
      <c r="K1118" s="46"/>
    </row>
    <row r="1119" spans="1:11" s="36" customFormat="1" ht="28.5" x14ac:dyDescent="0.45">
      <c r="A1119" s="106">
        <v>0</v>
      </c>
      <c r="B1119" s="57">
        <v>44700</v>
      </c>
      <c r="C1119" s="58" t="s">
        <v>533</v>
      </c>
      <c r="D1119" s="59" t="s">
        <v>162</v>
      </c>
      <c r="E1119" s="59">
        <v>0</v>
      </c>
      <c r="F1119" s="61">
        <v>0</v>
      </c>
      <c r="G1119" s="62">
        <v>0</v>
      </c>
      <c r="H1119" s="61">
        <v>0</v>
      </c>
      <c r="I1119" s="62">
        <f t="shared" si="126"/>
        <v>0</v>
      </c>
      <c r="J1119" s="63">
        <f t="shared" si="131"/>
        <v>0</v>
      </c>
      <c r="K1119" s="46"/>
    </row>
    <row r="1120" spans="1:11" s="36" customFormat="1" ht="28.5" x14ac:dyDescent="0.45">
      <c r="A1120" s="106">
        <v>0</v>
      </c>
      <c r="B1120" s="57">
        <v>44599</v>
      </c>
      <c r="C1120" s="58" t="s">
        <v>480</v>
      </c>
      <c r="D1120" s="59" t="s">
        <v>0</v>
      </c>
      <c r="E1120" s="59">
        <v>0</v>
      </c>
      <c r="F1120" s="61">
        <v>32410</v>
      </c>
      <c r="G1120" s="62">
        <v>0</v>
      </c>
      <c r="H1120" s="61">
        <v>0</v>
      </c>
      <c r="I1120" s="62">
        <f>E1120*F1120</f>
        <v>0</v>
      </c>
      <c r="J1120" s="63">
        <f t="shared" si="131"/>
        <v>0</v>
      </c>
      <c r="K1120" s="46"/>
    </row>
    <row r="1121" spans="1:11" s="36" customFormat="1" ht="28.5" x14ac:dyDescent="0.45">
      <c r="A1121" s="106">
        <v>0</v>
      </c>
      <c r="B1121" s="57">
        <v>44700</v>
      </c>
      <c r="C1121" s="58" t="s">
        <v>530</v>
      </c>
      <c r="D1121" s="59" t="s">
        <v>0</v>
      </c>
      <c r="E1121" s="59">
        <v>0</v>
      </c>
      <c r="F1121" s="61">
        <v>0</v>
      </c>
      <c r="G1121" s="62">
        <v>0</v>
      </c>
      <c r="H1121" s="61">
        <v>0</v>
      </c>
      <c r="I1121" s="62">
        <f t="shared" si="126"/>
        <v>0</v>
      </c>
      <c r="J1121" s="63">
        <f t="shared" si="131"/>
        <v>0</v>
      </c>
      <c r="K1121" s="46"/>
    </row>
    <row r="1122" spans="1:11" s="36" customFormat="1" ht="28.5" x14ac:dyDescent="0.45">
      <c r="A1122" s="106">
        <v>0</v>
      </c>
      <c r="B1122" s="57">
        <v>44600</v>
      </c>
      <c r="C1122" s="58" t="s">
        <v>541</v>
      </c>
      <c r="D1122" s="59" t="s">
        <v>0</v>
      </c>
      <c r="E1122" s="59">
        <v>0</v>
      </c>
      <c r="F1122" s="61">
        <v>0</v>
      </c>
      <c r="G1122" s="62">
        <v>0</v>
      </c>
      <c r="H1122" s="61">
        <v>0</v>
      </c>
      <c r="I1122" s="62">
        <f>E1122*F1122</f>
        <v>0</v>
      </c>
      <c r="J1122" s="63">
        <f t="shared" si="131"/>
        <v>0</v>
      </c>
      <c r="K1122" s="46"/>
    </row>
    <row r="1123" spans="1:11" s="36" customFormat="1" ht="28.5" x14ac:dyDescent="0.45">
      <c r="A1123" s="106">
        <v>0</v>
      </c>
      <c r="B1123" s="57">
        <v>44601</v>
      </c>
      <c r="C1123" s="58" t="s">
        <v>481</v>
      </c>
      <c r="D1123" s="132" t="s">
        <v>0</v>
      </c>
      <c r="E1123" s="59">
        <v>0</v>
      </c>
      <c r="F1123" s="61">
        <v>0</v>
      </c>
      <c r="G1123" s="62">
        <v>0</v>
      </c>
      <c r="H1123" s="61">
        <v>0</v>
      </c>
      <c r="I1123" s="62">
        <f>E1123*F1123</f>
        <v>0</v>
      </c>
      <c r="J1123" s="63">
        <f t="shared" si="131"/>
        <v>0</v>
      </c>
      <c r="K1123" s="46"/>
    </row>
    <row r="1124" spans="1:11" s="36" customFormat="1" ht="28.5" x14ac:dyDescent="0.45">
      <c r="A1124" s="106">
        <v>0</v>
      </c>
      <c r="B1124" s="80"/>
      <c r="C1124" s="80"/>
      <c r="D1124" s="81"/>
      <c r="E1124" s="80"/>
      <c r="F1124" s="82"/>
      <c r="G1124" s="82"/>
      <c r="H1124" s="83">
        <f>SUM(H12:H1123)</f>
        <v>675224.37971999974</v>
      </c>
      <c r="I1124" s="84">
        <f>SUM(I12:I1123)</f>
        <v>4122283.5500000003</v>
      </c>
      <c r="J1124" s="63">
        <f>SUM(H1124:I1124)</f>
        <v>4797507.9297200004</v>
      </c>
      <c r="K1124" s="46"/>
    </row>
    <row r="1125" spans="1:11" ht="28.5" x14ac:dyDescent="0.45">
      <c r="A1125" s="85"/>
      <c r="B1125" s="85"/>
      <c r="C1125" s="48"/>
      <c r="D1125" s="85"/>
      <c r="E1125" s="86"/>
      <c r="F1125" s="86"/>
      <c r="G1125" s="86"/>
      <c r="H1125" s="87"/>
      <c r="I1125" s="118">
        <f>SUM(A1125:H1125)</f>
        <v>0</v>
      </c>
      <c r="J1125" s="46"/>
    </row>
    <row r="1126" spans="1:11" ht="28.5" x14ac:dyDescent="0.45">
      <c r="A1126" s="88"/>
      <c r="B1126" s="47"/>
      <c r="C1126" s="48"/>
      <c r="D1126" s="48"/>
      <c r="E1126" s="52"/>
      <c r="F1126" s="89" t="s">
        <v>495</v>
      </c>
      <c r="G1126" s="89">
        <f>I1124</f>
        <v>4122283.5500000003</v>
      </c>
      <c r="H1126" s="90"/>
      <c r="I1126" s="46"/>
      <c r="J1126" s="46"/>
    </row>
    <row r="1127" spans="1:11" ht="28.5" x14ac:dyDescent="0.45">
      <c r="A1127" s="113"/>
      <c r="B1127" s="46"/>
      <c r="C1127" s="47"/>
      <c r="D1127" s="48"/>
      <c r="E1127" s="48"/>
      <c r="F1127" s="52"/>
      <c r="G1127" s="89" t="s">
        <v>496</v>
      </c>
      <c r="H1127" s="89">
        <f>H1124</f>
        <v>675224.37971999974</v>
      </c>
      <c r="I1127" s="48"/>
      <c r="J1127" s="46"/>
      <c r="K1127" s="46"/>
    </row>
    <row r="1128" spans="1:11" ht="28.5" x14ac:dyDescent="0.45">
      <c r="A1128" s="114"/>
      <c r="B1128" s="46"/>
      <c r="C1128" s="47"/>
      <c r="D1128" s="48"/>
      <c r="E1128" s="48"/>
      <c r="F1128" s="52"/>
      <c r="G1128" s="91" t="s">
        <v>184</v>
      </c>
      <c r="H1128" s="91">
        <f>G1126+H1127</f>
        <v>4797507.9297200004</v>
      </c>
      <c r="I1128" s="48"/>
      <c r="J1128" s="118"/>
      <c r="K1128" s="46"/>
    </row>
    <row r="1129" spans="1:11" s="36" customFormat="1" ht="28.5" x14ac:dyDescent="0.45">
      <c r="A1129" s="108"/>
      <c r="B1129" s="46"/>
      <c r="C1129" s="47"/>
      <c r="D1129" s="48"/>
      <c r="E1129" s="48"/>
      <c r="F1129" s="52"/>
      <c r="G1129" s="92"/>
      <c r="H1129" s="92"/>
      <c r="I1129" s="48"/>
      <c r="J1129" s="118"/>
      <c r="K1129" s="46"/>
    </row>
    <row r="1130" spans="1:11" s="36" customFormat="1" ht="28.5" x14ac:dyDescent="0.45">
      <c r="A1130" s="108"/>
      <c r="B1130" s="46"/>
      <c r="C1130" s="47"/>
      <c r="D1130" s="48"/>
      <c r="E1130" s="48"/>
      <c r="F1130" s="52"/>
      <c r="G1130" s="92"/>
      <c r="H1130" s="92"/>
      <c r="I1130" s="48"/>
      <c r="J1130" s="46"/>
      <c r="K1130" s="46"/>
    </row>
    <row r="1131" spans="1:11" ht="28.5" x14ac:dyDescent="0.45">
      <c r="A1131" s="108"/>
      <c r="B1131" s="46"/>
      <c r="C1131" s="90"/>
      <c r="D1131" s="48"/>
      <c r="E1131" s="48"/>
      <c r="F1131" s="48"/>
      <c r="G1131" s="48"/>
      <c r="H1131" s="48"/>
      <c r="I1131" s="105"/>
      <c r="J1131" s="46"/>
      <c r="K1131" s="46"/>
    </row>
    <row r="1132" spans="1:11" ht="28.5" x14ac:dyDescent="0.45">
      <c r="A1132" s="108"/>
      <c r="B1132" s="46"/>
      <c r="C1132" s="47"/>
      <c r="D1132" s="48"/>
      <c r="E1132" s="48"/>
      <c r="F1132" s="48"/>
      <c r="G1132" s="48"/>
      <c r="H1132" s="48"/>
      <c r="I1132" s="48"/>
      <c r="J1132" s="46"/>
      <c r="K1132" s="46"/>
    </row>
    <row r="1133" spans="1:11" ht="28.5" x14ac:dyDescent="0.45">
      <c r="A1133" s="108"/>
      <c r="B1133" s="45"/>
      <c r="C1133" s="47"/>
      <c r="D1133" s="48"/>
      <c r="E1133" s="48"/>
      <c r="F1133" s="48"/>
      <c r="G1133" s="48"/>
      <c r="H1133" s="90"/>
      <c r="I1133" s="48"/>
      <c r="J1133" s="46"/>
      <c r="K1133" s="46"/>
    </row>
    <row r="1134" spans="1:11" ht="28.5" x14ac:dyDescent="0.45">
      <c r="A1134" s="108"/>
      <c r="B1134" s="45"/>
      <c r="C1134" s="47"/>
      <c r="D1134" s="94"/>
      <c r="E1134" s="48"/>
      <c r="F1134" s="48"/>
      <c r="G1134" s="48"/>
      <c r="H1134" s="49"/>
      <c r="I1134" s="48"/>
      <c r="J1134" s="46"/>
      <c r="K1134" s="46"/>
    </row>
    <row r="1135" spans="1:11" s="36" customFormat="1" ht="28.5" x14ac:dyDescent="0.45">
      <c r="A1135" s="108"/>
      <c r="B1135" s="45"/>
      <c r="C1135" s="93" t="s">
        <v>503</v>
      </c>
      <c r="D1135" s="95"/>
      <c r="E1135" s="48"/>
      <c r="F1135" s="149" t="s">
        <v>684</v>
      </c>
      <c r="G1135" s="149"/>
      <c r="H1135" s="49"/>
      <c r="I1135" s="48"/>
      <c r="J1135" s="46"/>
      <c r="K1135" s="46"/>
    </row>
    <row r="1136" spans="1:11" s="36" customFormat="1" ht="28.5" x14ac:dyDescent="0.45">
      <c r="A1136" s="108"/>
      <c r="B1136" s="45"/>
      <c r="C1136" s="49" t="s">
        <v>502</v>
      </c>
      <c r="D1136" s="95"/>
      <c r="E1136" s="48"/>
      <c r="F1136" s="147" t="s">
        <v>501</v>
      </c>
      <c r="G1136" s="147"/>
      <c r="H1136" s="49"/>
      <c r="I1136" s="48"/>
      <c r="J1136" s="46"/>
      <c r="K1136" s="46"/>
    </row>
    <row r="1137" spans="1:11" s="36" customFormat="1" ht="28.5" x14ac:dyDescent="0.45">
      <c r="A1137" s="108"/>
      <c r="B1137" s="45"/>
      <c r="C1137" s="49"/>
      <c r="D1137" s="95"/>
      <c r="E1137" s="48"/>
      <c r="F1137" s="49"/>
      <c r="G1137" s="49"/>
      <c r="H1137" s="49"/>
      <c r="I1137" s="48"/>
      <c r="J1137" s="46"/>
      <c r="K1137" s="46"/>
    </row>
    <row r="1138" spans="1:11" s="36" customFormat="1" ht="28.5" x14ac:dyDescent="0.45">
      <c r="A1138" s="108"/>
      <c r="B1138" s="45"/>
      <c r="C1138" s="49"/>
      <c r="D1138" s="44"/>
      <c r="E1138" s="48"/>
      <c r="F1138" s="49"/>
      <c r="G1138" s="49"/>
      <c r="H1138" s="49"/>
      <c r="I1138" s="48"/>
      <c r="J1138" s="46"/>
      <c r="K1138" s="46"/>
    </row>
    <row r="1139" spans="1:11" s="36" customFormat="1" ht="28.5" x14ac:dyDescent="0.35">
      <c r="A1139" s="108"/>
      <c r="B1139" s="32"/>
      <c r="C1139" s="39"/>
      <c r="D1139" s="41"/>
      <c r="E1139" s="41"/>
      <c r="F1139" s="42"/>
      <c r="G1139" s="42"/>
      <c r="H1139" s="38"/>
      <c r="I1139" s="33"/>
    </row>
    <row r="1140" spans="1:11" ht="28.5" x14ac:dyDescent="0.35">
      <c r="A1140" s="108"/>
      <c r="C1140" s="43"/>
      <c r="E1140" s="41"/>
      <c r="F1140" s="41"/>
      <c r="G1140" s="41"/>
    </row>
    <row r="1142" spans="1:11" ht="15.75" x14ac:dyDescent="0.25">
      <c r="A1142" s="115"/>
    </row>
    <row r="1169" spans="2:2" x14ac:dyDescent="0.25">
      <c r="B1169" s="2"/>
    </row>
    <row r="1170" spans="2:2" x14ac:dyDescent="0.25">
      <c r="B1170" s="2"/>
    </row>
    <row r="1171" spans="2:2" ht="15.75" x14ac:dyDescent="0.25">
      <c r="B1171" s="37"/>
    </row>
  </sheetData>
  <sortState ref="B5:B415">
    <sortCondition ref="B8"/>
  </sortState>
  <mergeCells count="5">
    <mergeCell ref="F1136:G1136"/>
    <mergeCell ref="H8:I8"/>
    <mergeCell ref="F1135:G1135"/>
    <mergeCell ref="B8:C8"/>
    <mergeCell ref="B9:E9"/>
  </mergeCells>
  <dataValidations count="1">
    <dataValidation type="list" allowBlank="1" showInputMessage="1" showErrorMessage="1" sqref="D1088:D1098 D706:D808 E725:E730 D12:D363 D376:D703">
      <formula1>UCRP</formula1>
    </dataValidation>
  </dataValidations>
  <pageMargins left="0.70866141732283472" right="0.70866141732283472" top="0.74803149606299213" bottom="0.74803149606299213" header="0.31496062992125984" footer="0.31496062992125984"/>
  <pageSetup scale="3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2" workbookViewId="0">
      <selection activeCell="D13" sqref="D13"/>
    </sheetView>
  </sheetViews>
  <sheetFormatPr baseColWidth="10" defaultRowHeight="15" x14ac:dyDescent="0.25"/>
  <cols>
    <col min="1" max="1" width="24.42578125" customWidth="1"/>
    <col min="2" max="2" width="59.140625" customWidth="1"/>
    <col min="3" max="3" width="20.5703125" customWidth="1"/>
    <col min="4" max="4" width="28.7109375" customWidth="1"/>
    <col min="5" max="5" width="14.140625" customWidth="1"/>
    <col min="7" max="7" width="13" customWidth="1"/>
    <col min="8" max="8" width="15.7109375" customWidth="1"/>
  </cols>
  <sheetData>
    <row r="1" spans="1:8" x14ac:dyDescent="0.25">
      <c r="A1" s="3"/>
      <c r="B1" s="3"/>
      <c r="C1" s="3"/>
      <c r="D1" s="3"/>
      <c r="E1" s="3"/>
      <c r="F1" s="3"/>
      <c r="G1" s="3"/>
      <c r="H1" s="3"/>
    </row>
    <row r="2" spans="1:8" ht="20.25" customHeight="1" x14ac:dyDescent="0.25">
      <c r="A2" s="153"/>
      <c r="B2" s="154"/>
      <c r="C2" s="154"/>
      <c r="D2" s="3"/>
      <c r="E2" s="3"/>
      <c r="F2" s="3"/>
      <c r="G2" s="3"/>
      <c r="H2" s="3"/>
    </row>
    <row r="3" spans="1:8" ht="18.75" customHeight="1" x14ac:dyDescent="0.25">
      <c r="A3" s="155" t="s">
        <v>50</v>
      </c>
      <c r="B3" s="156"/>
      <c r="C3" s="156"/>
      <c r="D3" s="4"/>
      <c r="E3" s="4"/>
      <c r="F3" s="4"/>
      <c r="G3" s="4"/>
      <c r="H3" s="4"/>
    </row>
    <row r="4" spans="1:8" ht="18.75" customHeight="1" x14ac:dyDescent="0.25">
      <c r="A4" s="5"/>
      <c r="B4" s="6" t="s">
        <v>51</v>
      </c>
      <c r="C4" s="7"/>
      <c r="D4" s="4"/>
      <c r="E4" s="4"/>
      <c r="F4" s="4"/>
      <c r="G4" s="4"/>
      <c r="H4" s="4"/>
    </row>
    <row r="5" spans="1:8" ht="19.5" customHeight="1" x14ac:dyDescent="0.25">
      <c r="A5" s="157" t="s">
        <v>52</v>
      </c>
      <c r="B5" s="154"/>
      <c r="C5" s="154"/>
      <c r="D5" s="8"/>
      <c r="E5" s="8"/>
      <c r="F5" s="8"/>
      <c r="G5" s="8"/>
      <c r="H5" s="8"/>
    </row>
    <row r="6" spans="1:8" ht="15.75" customHeight="1" thickBot="1" x14ac:dyDescent="0.3">
      <c r="A6" s="158">
        <v>41394</v>
      </c>
      <c r="B6" s="159"/>
      <c r="C6" s="159"/>
      <c r="D6" s="3"/>
      <c r="E6" s="3"/>
      <c r="F6" s="3"/>
      <c r="G6" s="3"/>
      <c r="H6" s="3"/>
    </row>
    <row r="7" spans="1:8" ht="33" customHeight="1" thickBot="1" x14ac:dyDescent="0.3">
      <c r="A7" s="9"/>
      <c r="B7" s="9"/>
      <c r="C7" s="9" t="s">
        <v>53</v>
      </c>
    </row>
    <row r="8" spans="1:8" ht="33" customHeight="1" thickBot="1" x14ac:dyDescent="0.3">
      <c r="A8" s="10" t="s">
        <v>101</v>
      </c>
      <c r="B8" s="11" t="s">
        <v>54</v>
      </c>
      <c r="C8" s="12" t="s">
        <v>102</v>
      </c>
    </row>
    <row r="9" spans="1:8" ht="33" customHeight="1" thickBot="1" x14ac:dyDescent="0.3">
      <c r="A9" s="10" t="s">
        <v>101</v>
      </c>
      <c r="B9" s="11" t="s">
        <v>55</v>
      </c>
      <c r="C9" s="12" t="s">
        <v>56</v>
      </c>
    </row>
    <row r="10" spans="1:8" ht="23.1" customHeight="1" thickBot="1" x14ac:dyDescent="0.3">
      <c r="A10" s="13" t="s">
        <v>57</v>
      </c>
      <c r="B10" s="14" t="s">
        <v>58</v>
      </c>
      <c r="C10" s="15" t="s">
        <v>59</v>
      </c>
    </row>
    <row r="11" spans="1:8" ht="23.1" customHeight="1" thickTop="1" thickBot="1" x14ac:dyDescent="0.3">
      <c r="A11" s="13" t="s">
        <v>57</v>
      </c>
      <c r="B11" s="14" t="s">
        <v>60</v>
      </c>
      <c r="C11" s="15" t="s">
        <v>61</v>
      </c>
    </row>
    <row r="12" spans="1:8" ht="23.1" customHeight="1" thickTop="1" thickBot="1" x14ac:dyDescent="0.3">
      <c r="A12" s="13" t="s">
        <v>62</v>
      </c>
      <c r="B12" s="14" t="s">
        <v>63</v>
      </c>
      <c r="C12" s="16">
        <v>6</v>
      </c>
    </row>
    <row r="13" spans="1:8" ht="23.1" customHeight="1" thickTop="1" thickBot="1" x14ac:dyDescent="0.3">
      <c r="A13" s="13" t="s">
        <v>62</v>
      </c>
      <c r="B13" s="14" t="s">
        <v>64</v>
      </c>
      <c r="C13" s="16">
        <v>4</v>
      </c>
    </row>
    <row r="14" spans="1:8" ht="23.1" customHeight="1" thickTop="1" thickBot="1" x14ac:dyDescent="0.3">
      <c r="A14" s="13" t="s">
        <v>62</v>
      </c>
      <c r="B14" s="14" t="s">
        <v>65</v>
      </c>
      <c r="C14" s="16">
        <v>2</v>
      </c>
    </row>
    <row r="15" spans="1:8" ht="23.1" customHeight="1" thickTop="1" thickBot="1" x14ac:dyDescent="0.3">
      <c r="A15" s="13" t="s">
        <v>62</v>
      </c>
      <c r="B15" s="14" t="s">
        <v>66</v>
      </c>
      <c r="C15" s="16">
        <v>5</v>
      </c>
    </row>
    <row r="16" spans="1:8" ht="23.1" customHeight="1" thickTop="1" thickBot="1" x14ac:dyDescent="0.3">
      <c r="A16" s="13" t="s">
        <v>62</v>
      </c>
      <c r="B16" s="14" t="s">
        <v>67</v>
      </c>
      <c r="C16" s="17">
        <v>1</v>
      </c>
    </row>
    <row r="17" spans="1:6" ht="19.5" thickTop="1" thickBot="1" x14ac:dyDescent="0.3">
      <c r="A17" s="18" t="s">
        <v>62</v>
      </c>
      <c r="B17" s="14" t="s">
        <v>68</v>
      </c>
      <c r="C17" s="17">
        <v>5</v>
      </c>
    </row>
    <row r="18" spans="1:6" ht="19.5" thickTop="1" thickBot="1" x14ac:dyDescent="0.3">
      <c r="A18" s="19" t="s">
        <v>69</v>
      </c>
      <c r="B18" s="14" t="s">
        <v>70</v>
      </c>
      <c r="C18" s="20" t="s">
        <v>71</v>
      </c>
      <c r="E18" s="21"/>
      <c r="F18" s="21"/>
    </row>
    <row r="19" spans="1:6" ht="19.5" thickTop="1" thickBot="1" x14ac:dyDescent="0.3">
      <c r="A19" s="19" t="s">
        <v>69</v>
      </c>
      <c r="B19" s="22" t="s">
        <v>72</v>
      </c>
      <c r="C19" s="20" t="s">
        <v>73</v>
      </c>
      <c r="E19" s="21"/>
      <c r="F19" s="21"/>
    </row>
    <row r="20" spans="1:6" ht="19.5" thickTop="1" thickBot="1" x14ac:dyDescent="0.3">
      <c r="A20" s="19" t="s">
        <v>69</v>
      </c>
      <c r="B20" s="22" t="s">
        <v>74</v>
      </c>
      <c r="C20" s="20" t="s">
        <v>75</v>
      </c>
      <c r="E20" s="21"/>
      <c r="F20" s="21"/>
    </row>
    <row r="21" spans="1:6" ht="19.5" thickTop="1" thickBot="1" x14ac:dyDescent="0.3">
      <c r="A21" s="19" t="s">
        <v>69</v>
      </c>
      <c r="B21" s="22" t="s">
        <v>76</v>
      </c>
      <c r="C21" s="20" t="s">
        <v>77</v>
      </c>
      <c r="E21" s="21"/>
      <c r="F21" s="21"/>
    </row>
    <row r="22" spans="1:6" ht="19.5" thickTop="1" thickBot="1" x14ac:dyDescent="0.3">
      <c r="A22" s="19" t="s">
        <v>69</v>
      </c>
      <c r="B22" s="22" t="s">
        <v>78</v>
      </c>
      <c r="C22" s="20" t="s">
        <v>79</v>
      </c>
      <c r="E22" s="21"/>
      <c r="F22" s="21"/>
    </row>
    <row r="23" spans="1:6" ht="19.5" thickTop="1" thickBot="1" x14ac:dyDescent="0.3">
      <c r="A23" s="19" t="s">
        <v>69</v>
      </c>
      <c r="B23" s="22" t="s">
        <v>80</v>
      </c>
      <c r="C23" s="20" t="s">
        <v>81</v>
      </c>
      <c r="E23" s="21"/>
      <c r="F23" s="21"/>
    </row>
    <row r="24" spans="1:6" ht="19.5" thickTop="1" thickBot="1" x14ac:dyDescent="0.3">
      <c r="A24" s="19" t="s">
        <v>82</v>
      </c>
      <c r="B24" s="23" t="s">
        <v>83</v>
      </c>
      <c r="C24" s="24" t="s">
        <v>84</v>
      </c>
      <c r="E24" s="21"/>
      <c r="F24" s="21"/>
    </row>
    <row r="25" spans="1:6" ht="19.5" thickTop="1" thickBot="1" x14ac:dyDescent="0.3">
      <c r="A25" s="19" t="s">
        <v>82</v>
      </c>
      <c r="B25" s="25" t="s">
        <v>85</v>
      </c>
      <c r="C25" s="20" t="s">
        <v>86</v>
      </c>
      <c r="E25" s="21"/>
      <c r="F25" s="21"/>
    </row>
    <row r="26" spans="1:6" ht="19.5" thickTop="1" thickBot="1" x14ac:dyDescent="0.3">
      <c r="A26" s="19" t="s">
        <v>87</v>
      </c>
      <c r="B26" s="25" t="s">
        <v>88</v>
      </c>
      <c r="C26" s="20" t="s">
        <v>89</v>
      </c>
      <c r="E26" s="21"/>
      <c r="F26" s="21"/>
    </row>
    <row r="27" spans="1:6" ht="19.5" thickTop="1" thickBot="1" x14ac:dyDescent="0.3">
      <c r="A27" s="19" t="s">
        <v>87</v>
      </c>
      <c r="B27" s="25" t="s">
        <v>90</v>
      </c>
      <c r="C27" s="20" t="s">
        <v>91</v>
      </c>
      <c r="E27" s="21"/>
      <c r="F27" s="21"/>
    </row>
    <row r="28" spans="1:6" ht="19.5" thickTop="1" thickBot="1" x14ac:dyDescent="0.3">
      <c r="A28" s="19" t="s">
        <v>87</v>
      </c>
      <c r="B28" s="26" t="s">
        <v>92</v>
      </c>
      <c r="C28" s="20" t="s">
        <v>93</v>
      </c>
      <c r="E28" s="21"/>
      <c r="F28" s="21"/>
    </row>
    <row r="29" spans="1:6" ht="17.25" thickTop="1" thickBot="1" x14ac:dyDescent="0.3">
      <c r="A29" s="27" t="s">
        <v>82</v>
      </c>
      <c r="B29" s="28" t="s">
        <v>94</v>
      </c>
      <c r="C29" s="27">
        <v>8</v>
      </c>
      <c r="E29" s="21"/>
      <c r="F29" s="21"/>
    </row>
    <row r="30" spans="1:6" ht="19.5" thickTop="1" thickBot="1" x14ac:dyDescent="0.3">
      <c r="A30" s="19" t="s">
        <v>82</v>
      </c>
      <c r="B30" s="26" t="s">
        <v>95</v>
      </c>
      <c r="C30" s="20">
        <v>4</v>
      </c>
      <c r="E30" s="21"/>
      <c r="F30" s="21"/>
    </row>
    <row r="31" spans="1:6" ht="19.5" thickTop="1" thickBot="1" x14ac:dyDescent="0.3">
      <c r="A31" s="19" t="s">
        <v>96</v>
      </c>
      <c r="B31" s="26" t="s">
        <v>97</v>
      </c>
      <c r="C31" s="20">
        <v>8</v>
      </c>
      <c r="E31" s="21"/>
      <c r="F31" s="21"/>
    </row>
    <row r="32" spans="1:6" ht="19.5" thickTop="1" thickBot="1" x14ac:dyDescent="0.3">
      <c r="A32" s="19" t="s">
        <v>96</v>
      </c>
      <c r="B32" s="26" t="s">
        <v>98</v>
      </c>
      <c r="C32" s="20">
        <v>1</v>
      </c>
      <c r="E32" s="21"/>
      <c r="F32" s="21"/>
    </row>
    <row r="33" spans="1:6" ht="19.5" thickTop="1" thickBot="1" x14ac:dyDescent="0.3">
      <c r="A33" s="19" t="s">
        <v>96</v>
      </c>
      <c r="B33" s="26" t="s">
        <v>99</v>
      </c>
      <c r="C33" s="20">
        <v>5</v>
      </c>
      <c r="E33" s="21"/>
      <c r="F33" s="21"/>
    </row>
    <row r="34" spans="1:6" ht="18.75" thickTop="1" x14ac:dyDescent="0.25">
      <c r="A34" s="19" t="s">
        <v>96</v>
      </c>
      <c r="B34" s="26" t="s">
        <v>100</v>
      </c>
      <c r="C34" s="20">
        <v>6</v>
      </c>
      <c r="E34" s="21"/>
      <c r="F34" s="21"/>
    </row>
    <row r="35" spans="1:6" ht="18" x14ac:dyDescent="0.25">
      <c r="A35" s="29"/>
      <c r="B35" s="29"/>
      <c r="C35" s="30"/>
      <c r="E35" s="21"/>
      <c r="F35" s="21"/>
    </row>
    <row r="36" spans="1:6" x14ac:dyDescent="0.25">
      <c r="B36" s="31"/>
      <c r="C36" s="31"/>
    </row>
    <row r="37" spans="1:6" x14ac:dyDescent="0.25">
      <c r="B37" s="31"/>
    </row>
    <row r="38" spans="1:6" x14ac:dyDescent="0.25">
      <c r="A38" s="152"/>
      <c r="B38" s="152"/>
      <c r="C38" s="152"/>
    </row>
    <row r="39" spans="1:6" x14ac:dyDescent="0.25">
      <c r="A39" s="152"/>
      <c r="B39" s="152"/>
      <c r="C39" s="152"/>
    </row>
    <row r="40" spans="1:6" x14ac:dyDescent="0.25">
      <c r="A40" s="152"/>
      <c r="B40" s="152"/>
      <c r="C40" s="152"/>
    </row>
    <row r="41" spans="1:6" x14ac:dyDescent="0.25">
      <c r="A41" s="152"/>
      <c r="B41" s="152"/>
      <c r="C41" s="152"/>
    </row>
  </sheetData>
  <mergeCells count="8">
    <mergeCell ref="A40:C40"/>
    <mergeCell ref="A41:C41"/>
    <mergeCell ref="A2:C2"/>
    <mergeCell ref="A3:C3"/>
    <mergeCell ref="A5:C5"/>
    <mergeCell ref="A6:C6"/>
    <mergeCell ref="A38:C38"/>
    <mergeCell ref="A39:C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MAESTRO</vt:lpstr>
      <vt:lpstr>iNVENTARIO MAT. LIMPIEZA</vt:lpstr>
      <vt:lpstr>MAESTRO!Área_de_impresión</vt:lpstr>
      <vt:lpstr>ARTICULOS</vt:lpstr>
    </vt:vector>
  </TitlesOfParts>
  <Company>sigef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r.santos</dc:creator>
  <cp:lastModifiedBy>Oficina de Acceso a la Información</cp:lastModifiedBy>
  <cp:lastPrinted>2024-07-02T12:45:30Z</cp:lastPrinted>
  <dcterms:created xsi:type="dcterms:W3CDTF">2013-04-08T15:23:57Z</dcterms:created>
  <dcterms:modified xsi:type="dcterms:W3CDTF">2024-07-05T14:30:58Z</dcterms:modified>
</cp:coreProperties>
</file>