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Enero 2024\Financieros enero 2024\EJECUCION PRESUPUESTARIA ENERO 2024-P.2\"/>
    </mc:Choice>
  </mc:AlternateContent>
  <bookViews>
    <workbookView xWindow="0" yWindow="0" windowWidth="28800" windowHeight="12330"/>
  </bookViews>
  <sheets>
    <sheet name="P2 Presupuesto Aprobado-Ejec " sheetId="1" r:id="rId1"/>
    <sheet name="Sheet1" sheetId="2" r:id="rId2"/>
  </sheets>
  <definedNames>
    <definedName name="_xlnm.Print_Area" localSheetId="0">'P2 Presupuesto Aprobado-Ejec '!$A$1:$P$110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6" i="1" l="1"/>
  <c r="K66" i="1"/>
  <c r="L66" i="1"/>
  <c r="M66" i="1"/>
  <c r="N66" i="1"/>
  <c r="O66" i="1"/>
  <c r="M56" i="1" l="1"/>
  <c r="L28" i="1" l="1"/>
  <c r="I66" i="1" l="1"/>
  <c r="H66" i="1"/>
  <c r="P66" i="1" l="1"/>
  <c r="H18" i="1"/>
  <c r="G28" i="1" l="1"/>
  <c r="F33" i="2" l="1"/>
  <c r="F38" i="1" l="1"/>
  <c r="G38" i="1"/>
  <c r="H38" i="1"/>
  <c r="I38" i="1"/>
  <c r="F28" i="1"/>
  <c r="F18" i="1"/>
  <c r="E18" i="1" l="1"/>
  <c r="C38" i="1" l="1"/>
  <c r="C28" i="1"/>
  <c r="C56" i="1"/>
  <c r="O38" i="1" l="1"/>
  <c r="O87" i="1" s="1"/>
  <c r="M28" i="1" l="1"/>
  <c r="M38" i="1"/>
  <c r="L56" i="1"/>
  <c r="M18" i="1"/>
  <c r="M12" i="1"/>
  <c r="M87" i="1" l="1"/>
  <c r="K38" i="1"/>
  <c r="L38" i="1"/>
  <c r="L18" i="1"/>
  <c r="L12" i="1"/>
  <c r="L87" i="1" l="1"/>
  <c r="K56" i="1"/>
  <c r="H56" i="1"/>
  <c r="I56" i="1"/>
  <c r="J56" i="1"/>
  <c r="K12" i="1"/>
  <c r="J12" i="1" l="1"/>
  <c r="J18" i="1"/>
  <c r="J28" i="1"/>
  <c r="J38" i="1" l="1"/>
  <c r="J87" i="1" s="1"/>
  <c r="K28" i="1"/>
  <c r="K18" i="1"/>
  <c r="I12" i="1"/>
  <c r="N87" i="1" l="1"/>
  <c r="K87" i="1"/>
  <c r="P86" i="1"/>
  <c r="P85" i="1"/>
  <c r="B85" i="1"/>
  <c r="P84" i="1"/>
  <c r="P83" i="1"/>
  <c r="P82" i="1"/>
  <c r="B82" i="1"/>
  <c r="P81" i="1"/>
  <c r="P80" i="1"/>
  <c r="P79" i="1"/>
  <c r="B79" i="1"/>
  <c r="B78" i="1" s="1"/>
  <c r="P78" i="1"/>
  <c r="P77" i="1"/>
  <c r="P76" i="1"/>
  <c r="P75" i="1"/>
  <c r="P74" i="1"/>
  <c r="B74" i="1"/>
  <c r="P73" i="1"/>
  <c r="P72" i="1"/>
  <c r="P71" i="1"/>
  <c r="B71" i="1"/>
  <c r="P70" i="1"/>
  <c r="P69" i="1"/>
  <c r="P68" i="1"/>
  <c r="P67" i="1"/>
  <c r="B66" i="1"/>
  <c r="P65" i="1"/>
  <c r="P64" i="1"/>
  <c r="P63" i="1"/>
  <c r="P62" i="1"/>
  <c r="P61" i="1"/>
  <c r="P60" i="1"/>
  <c r="P59" i="1"/>
  <c r="P58" i="1"/>
  <c r="P57" i="1"/>
  <c r="F56" i="1"/>
  <c r="E56" i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H28" i="1"/>
  <c r="E28" i="1"/>
  <c r="D28" i="1"/>
  <c r="P27" i="1"/>
  <c r="P26" i="1"/>
  <c r="P25" i="1"/>
  <c r="P24" i="1"/>
  <c r="P23" i="1"/>
  <c r="P22" i="1"/>
  <c r="P21" i="1"/>
  <c r="P20" i="1"/>
  <c r="P19" i="1"/>
  <c r="I18" i="1"/>
  <c r="G18" i="1"/>
  <c r="P17" i="1"/>
  <c r="P16" i="1"/>
  <c r="P15" i="1"/>
  <c r="P14" i="1"/>
  <c r="P13" i="1"/>
  <c r="H12" i="1"/>
  <c r="F87" i="1" l="1"/>
  <c r="P56" i="1"/>
  <c r="I87" i="1"/>
  <c r="P18" i="1"/>
  <c r="B18" i="1"/>
  <c r="P38" i="1"/>
  <c r="B12" i="1"/>
  <c r="B56" i="1"/>
  <c r="D12" i="1"/>
  <c r="P12" i="1" s="1"/>
  <c r="E87" i="1"/>
  <c r="P28" i="1"/>
  <c r="H87" i="1"/>
  <c r="G56" i="1"/>
  <c r="G87" i="1" s="1"/>
  <c r="C87" i="1"/>
  <c r="D87" i="1" l="1"/>
  <c r="P87" i="1"/>
  <c r="B87" i="1"/>
</calcChain>
</file>

<file path=xl/sharedStrings.xml><?xml version="1.0" encoding="utf-8"?>
<sst xmlns="http://schemas.openxmlformats.org/spreadsheetml/2006/main" count="126" uniqueCount="126">
  <si>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</si>
  <si>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</si>
  <si>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</si>
  <si>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</si>
  <si>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</si>
  <si>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</si>
  <si>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</si>
  <si>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</si>
  <si>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</si>
  <si>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</si>
  <si>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</si>
  <si>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</si>
  <si>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</si>
  <si>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</si>
  <si>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</si>
  <si>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</si>
  <si>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</si>
  <si>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</si>
  <si>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</si>
  <si>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</si>
  <si>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</si>
  <si>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</si>
  <si>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</si>
  <si>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</si>
  <si>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</si>
  <si>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</si>
  <si>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</si>
  <si>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</si>
  <si>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</si>
  <si>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</si>
  <si>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</si>
  <si>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</si>
  <si>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</si>
  <si>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</si>
  <si>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</si>
  <si>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</si>
  <si>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</si>
  <si>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</si>
  <si>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</si>
  <si>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</si>
  <si>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</si>
  <si>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</si>
  <si>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</si>
  <si>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</si>
  <si>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</si>
  <si>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</si>
  <si>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</si>
  <si>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</si>
  <si>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</si>
  <si>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</si>
  <si>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</si>
  <si>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</si>
  <si>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</si>
  <si>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</si>
  <si>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</si>
  <si>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</si>
  <si>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</si>
  <si>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</si>
  <si>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</si>
  <si>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</si>
  <si>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</si>
  <si>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</si>
  <si>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</si>
  <si>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</si>
  <si>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</si>
  <si>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</si>
  <si>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</si>
  <si>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</si>
  <si>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</si>
  <si>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</si>
  <si>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</si>
  <si>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</si>
  <si>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</si>
  <si>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</si>
  <si>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</si>
  <si>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</si>
  <si>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</si>
  <si>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</si>
  <si>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</si>
  <si>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</si>
  <si>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</si>
  <si>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</si>
  <si>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</si>
  <si>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</si>
  <si>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</si>
  <si>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</si>
  <si>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</si>
  <si>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</si>
  <si>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</si>
  <si>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</si>
  <si>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</si>
  <si>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</si>
  <si>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</si>
  <si>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</si>
  <si>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</si>
  <si>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</si>
  <si>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</si>
  <si>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</si>
  <si>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</si>
  <si>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</si>
  <si>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</si>
  <si>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</si>
  <si>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</si>
  <si>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</si>
  <si>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</si>
  <si>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</si>
  <si>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</si>
  <si>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</si>
  <si>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___________________________________________________</t>
  </si>
  <si>
    <t>2.1.1</t>
  </si>
  <si>
    <t>2.1.2</t>
  </si>
  <si>
    <t>2.1.5</t>
  </si>
  <si>
    <t>2.2.1</t>
  </si>
  <si>
    <t>2.2.6</t>
  </si>
  <si>
    <t>2.2.7</t>
  </si>
  <si>
    <t>2.2.8</t>
  </si>
  <si>
    <t>2.3.1</t>
  </si>
  <si>
    <t>2.3.9</t>
  </si>
  <si>
    <t>2.6.1</t>
  </si>
  <si>
    <t>Director General</t>
  </si>
  <si>
    <t>Año 2024</t>
  </si>
  <si>
    <t>TOTAL DEVENGADO ENERO: 12,055,076.41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</si>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</sst>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36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43" fontId="3" fillId="0" borderId="0" xfId="1" applyFont="1" applyFill="1" applyBorder="1" applyAlignment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165" fontId="4" fillId="0" borderId="0" xfId="0" applyNumberFormat="1" applyFont="1" applyBorder="1" applyAlignment="1">
      <alignment horizontal="right"/>
    </xf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43" fontId="3" fillId="0" borderId="0" xfId="1" applyFont="1" applyBorder="1"/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165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43" fontId="4" fillId="0" borderId="0" xfId="1" applyFont="1" applyFill="1" applyBorder="1" applyAlignment="1"/>
    <xf numFmtId="166" fontId="4" fillId="0" borderId="7" xfId="1" applyNumberFormat="1" applyFont="1" applyFill="1" applyBorder="1" applyAlignment="1">
      <alignment vertical="center"/>
    </xf>
    <xf numFmtId="43" fontId="4" fillId="0" borderId="7" xfId="1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7" xfId="0" applyFont="1" applyBorder="1" applyAlignment="1"/>
    <xf numFmtId="0" fontId="10" fillId="0" borderId="8" xfId="0" applyFont="1" applyBorder="1" applyAlignment="1"/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4" fontId="13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0" applyNumberFormat="1" applyFont="1" applyBorder="1" applyAlignment="1">
      <alignment horizontal="right"/>
    </xf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6" fillId="0" borderId="0" xfId="0" applyFont="1"/>
    <xf numFmtId="0" fontId="19" fillId="3" borderId="16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43" fontId="19" fillId="3" borderId="16" xfId="1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22" fillId="0" borderId="0" xfId="0" applyFont="1" applyBorder="1"/>
    <xf numFmtId="43" fontId="22" fillId="0" borderId="0" xfId="1" applyFont="1" applyBorder="1"/>
    <xf numFmtId="167" fontId="22" fillId="0" borderId="5" xfId="2" applyFont="1" applyBorder="1"/>
    <xf numFmtId="0" fontId="22" fillId="0" borderId="0" xfId="0" applyFont="1"/>
    <xf numFmtId="43" fontId="22" fillId="0" borderId="0" xfId="3" applyFont="1"/>
    <xf numFmtId="43" fontId="22" fillId="0" borderId="5" xfId="0" applyNumberFormat="1" applyFont="1" applyBorder="1"/>
    <xf numFmtId="0" fontId="22" fillId="0" borderId="5" xfId="0" applyFont="1" applyBorder="1"/>
    <xf numFmtId="165" fontId="4" fillId="0" borderId="7" xfId="0" applyNumberFormat="1" applyFont="1" applyBorder="1" applyAlignment="1">
      <alignment horizontal="left"/>
    </xf>
    <xf numFmtId="166" fontId="7" fillId="0" borderId="7" xfId="1" applyNumberFormat="1" applyFont="1" applyFill="1" applyBorder="1" applyAlignment="1">
      <alignment horizontal="left" vertical="center"/>
    </xf>
    <xf numFmtId="166" fontId="14" fillId="0" borderId="7" xfId="1" applyNumberFormat="1" applyFont="1" applyFill="1" applyBorder="1" applyAlignment="1">
      <alignment horizontal="left" vertical="center"/>
    </xf>
    <xf numFmtId="165" fontId="14" fillId="0" borderId="7" xfId="0" applyNumberFormat="1" applyFont="1" applyBorder="1" applyAlignment="1">
      <alignment horizontal="left"/>
    </xf>
    <xf numFmtId="43" fontId="14" fillId="0" borderId="7" xfId="1" applyFont="1" applyBorder="1" applyAlignment="1">
      <alignment horizontal="left"/>
    </xf>
    <xf numFmtId="43" fontId="21" fillId="0" borderId="5" xfId="0" applyNumberFormat="1" applyFont="1" applyBorder="1"/>
    <xf numFmtId="43" fontId="24" fillId="0" borderId="5" xfId="0" applyNumberFormat="1" applyFont="1" applyBorder="1"/>
    <xf numFmtId="43" fontId="21" fillId="0" borderId="8" xfId="0" applyNumberFormat="1" applyFont="1" applyBorder="1"/>
    <xf numFmtId="43" fontId="21" fillId="0" borderId="3" xfId="0" applyNumberFormat="1" applyFont="1" applyBorder="1"/>
    <xf numFmtId="43" fontId="24" fillId="0" borderId="8" xfId="0" applyNumberFormat="1" applyFont="1" applyBorder="1"/>
    <xf numFmtId="168" fontId="0" fillId="0" borderId="0" xfId="0" applyNumberFormat="1"/>
    <xf numFmtId="43" fontId="11" fillId="0" borderId="7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43" fontId="24" fillId="0" borderId="2" xfId="1" applyFont="1" applyFill="1" applyBorder="1" applyAlignment="1">
      <alignment horizontal="center" vertical="center" wrapText="1"/>
    </xf>
    <xf numFmtId="168" fontId="21" fillId="0" borderId="0" xfId="0" applyNumberFormat="1" applyFont="1" applyBorder="1" applyAlignment="1">
      <alignment horizontal="center"/>
    </xf>
    <xf numFmtId="43" fontId="21" fillId="0" borderId="0" xfId="1" applyFont="1" applyFill="1" applyBorder="1" applyAlignment="1">
      <alignment horizontal="left"/>
    </xf>
    <xf numFmtId="43" fontId="21" fillId="0" borderId="0" xfId="1" applyFont="1" applyFill="1" applyBorder="1" applyAlignment="1">
      <alignment horizontal="center"/>
    </xf>
    <xf numFmtId="166" fontId="21" fillId="0" borderId="0" xfId="1" applyNumberFormat="1" applyFont="1" applyFill="1" applyBorder="1" applyAlignment="1">
      <alignment horizontal="left"/>
    </xf>
    <xf numFmtId="166" fontId="21" fillId="0" borderId="0" xfId="1" applyNumberFormat="1" applyFont="1" applyFill="1" applyBorder="1" applyAlignment="1">
      <alignment horizontal="center"/>
    </xf>
    <xf numFmtId="166" fontId="21" fillId="0" borderId="0" xfId="1" applyNumberFormat="1" applyFont="1" applyFill="1" applyBorder="1" applyAlignment="1">
      <alignment horizontal="left" vertical="center"/>
    </xf>
    <xf numFmtId="43" fontId="21" fillId="0" borderId="0" xfId="1" applyNumberFormat="1" applyFont="1" applyFill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43" fontId="24" fillId="0" borderId="0" xfId="1" applyFont="1" applyFill="1" applyBorder="1" applyAlignment="1">
      <alignment horizontal="center"/>
    </xf>
    <xf numFmtId="43" fontId="24" fillId="0" borderId="0" xfId="1" applyFont="1" applyBorder="1" applyAlignment="1">
      <alignment horizontal="center"/>
    </xf>
    <xf numFmtId="43" fontId="21" fillId="0" borderId="0" xfId="3" applyFont="1" applyFill="1" applyBorder="1" applyAlignment="1">
      <alignment horizontal="left" vertical="center"/>
    </xf>
    <xf numFmtId="165" fontId="14" fillId="0" borderId="0" xfId="0" applyNumberFormat="1" applyFont="1" applyBorder="1"/>
    <xf numFmtId="43" fontId="21" fillId="0" borderId="0" xfId="3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43" fontId="21" fillId="0" borderId="0" xfId="1" applyFont="1" applyBorder="1"/>
    <xf numFmtId="43" fontId="28" fillId="0" borderId="0" xfId="1" applyFont="1" applyBorder="1" applyAlignment="1">
      <alignment horizontal="center"/>
    </xf>
    <xf numFmtId="43" fontId="28" fillId="0" borderId="0" xfId="3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43" fontId="29" fillId="0" borderId="0" xfId="1" applyFont="1" applyBorder="1" applyAlignment="1">
      <alignment horizontal="right"/>
    </xf>
    <xf numFmtId="43" fontId="24" fillId="0" borderId="2" xfId="1" applyFont="1" applyFill="1" applyBorder="1" applyAlignment="1">
      <alignment horizontal="right" vertical="center" wrapText="1"/>
    </xf>
    <xf numFmtId="0" fontId="20" fillId="0" borderId="6" xfId="0" applyFont="1" applyBorder="1"/>
    <xf numFmtId="43" fontId="21" fillId="0" borderId="0" xfId="3" applyFont="1" applyBorder="1"/>
    <xf numFmtId="43" fontId="28" fillId="0" borderId="0" xfId="3" applyFont="1" applyBorder="1"/>
    <xf numFmtId="165" fontId="25" fillId="4" borderId="7" xfId="0" applyNumberFormat="1" applyFont="1" applyFill="1" applyBorder="1"/>
    <xf numFmtId="43" fontId="26" fillId="4" borderId="7" xfId="0" applyNumberFormat="1" applyFont="1" applyFill="1" applyBorder="1"/>
    <xf numFmtId="43" fontId="26" fillId="4" borderId="7" xfId="1" applyFont="1" applyFill="1" applyBorder="1"/>
    <xf numFmtId="0" fontId="19" fillId="3" borderId="16" xfId="0" applyFont="1" applyFill="1" applyBorder="1" applyAlignment="1">
      <alignment horizontal="center" wrapText="1"/>
    </xf>
    <xf numFmtId="43" fontId="24" fillId="0" borderId="0" xfId="1" applyFont="1" applyFill="1" applyBorder="1" applyAlignment="1">
      <alignment horizontal="center" wrapText="1"/>
    </xf>
    <xf numFmtId="168" fontId="24" fillId="0" borderId="0" xfId="1" applyNumberFormat="1" applyFont="1" applyFill="1" applyBorder="1" applyAlignment="1">
      <alignment horizontal="center" wrapText="1"/>
    </xf>
    <xf numFmtId="43" fontId="24" fillId="0" borderId="0" xfId="1" applyFont="1" applyFill="1" applyBorder="1" applyAlignment="1">
      <alignment horizontal="left" wrapText="1"/>
    </xf>
    <xf numFmtId="43" fontId="24" fillId="0" borderId="0" xfId="1" applyFont="1" applyFill="1" applyBorder="1" applyAlignment="1">
      <alignment horizontal="right" wrapText="1"/>
    </xf>
    <xf numFmtId="43" fontId="24" fillId="0" borderId="0" xfId="1" applyFont="1" applyFill="1" applyBorder="1" applyAlignment="1">
      <alignment wrapText="1"/>
    </xf>
    <xf numFmtId="43" fontId="21" fillId="0" borderId="0" xfId="3" applyFont="1" applyBorder="1" applyAlignment="1"/>
    <xf numFmtId="165" fontId="21" fillId="0" borderId="0" xfId="0" applyNumberFormat="1" applyFont="1" applyBorder="1" applyAlignment="1"/>
    <xf numFmtId="165" fontId="11" fillId="0" borderId="0" xfId="0" applyNumberFormat="1" applyFont="1" applyBorder="1" applyAlignment="1"/>
    <xf numFmtId="43" fontId="29" fillId="0" borderId="0" xfId="1" applyFont="1" applyBorder="1" applyAlignment="1"/>
    <xf numFmtId="43" fontId="29" fillId="0" borderId="0" xfId="3" applyFont="1" applyBorder="1" applyAlignment="1"/>
    <xf numFmtId="0" fontId="28" fillId="0" borderId="4" xfId="0" applyFont="1" applyBorder="1" applyAlignment="1">
      <alignment horizontal="center"/>
    </xf>
    <xf numFmtId="0" fontId="28" fillId="0" borderId="0" xfId="0" applyFont="1" applyBorder="1" applyAlignment="1"/>
    <xf numFmtId="0" fontId="30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43" fontId="28" fillId="0" borderId="0" xfId="1" applyFont="1" applyBorder="1" applyAlignment="1">
      <alignment vertical="center"/>
    </xf>
    <xf numFmtId="43" fontId="28" fillId="0" borderId="0" xfId="1" applyNumberFormat="1" applyFont="1" applyBorder="1" applyAlignment="1">
      <alignment horizontal="center"/>
    </xf>
    <xf numFmtId="0" fontId="28" fillId="0" borderId="0" xfId="0" applyFont="1" applyBorder="1"/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/>
    <xf numFmtId="0" fontId="30" fillId="0" borderId="0" xfId="0" applyFont="1"/>
    <xf numFmtId="43" fontId="28" fillId="0" borderId="0" xfId="1" applyNumberFormat="1" applyFont="1" applyBorder="1"/>
    <xf numFmtId="0" fontId="28" fillId="0" borderId="4" xfId="0" applyFont="1" applyBorder="1"/>
    <xf numFmtId="0" fontId="30" fillId="0" borderId="6" xfId="0" applyFont="1" applyBorder="1" applyAlignment="1"/>
    <xf numFmtId="0" fontId="30" fillId="0" borderId="7" xfId="0" applyFont="1" applyBorder="1" applyAlignment="1"/>
    <xf numFmtId="0" fontId="31" fillId="0" borderId="4" xfId="0" applyFont="1" applyBorder="1"/>
    <xf numFmtId="0" fontId="30" fillId="0" borderId="4" xfId="0" applyFont="1" applyBorder="1"/>
    <xf numFmtId="0" fontId="32" fillId="0" borderId="4" xfId="0" applyFont="1" applyBorder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4" fontId="31" fillId="0" borderId="0" xfId="0" applyNumberFormat="1" applyFont="1" applyBorder="1"/>
    <xf numFmtId="167" fontId="28" fillId="0" borderId="0" xfId="2" applyFont="1" applyBorder="1"/>
    <xf numFmtId="43" fontId="29" fillId="0" borderId="0" xfId="1" applyFont="1" applyFill="1" applyBorder="1" applyAlignment="1"/>
    <xf numFmtId="4" fontId="15" fillId="0" borderId="0" xfId="0" applyNumberFormat="1" applyFont="1" applyBorder="1" applyAlignment="1">
      <alignment horizontal="right"/>
    </xf>
    <xf numFmtId="165" fontId="21" fillId="0" borderId="0" xfId="0" applyNumberFormat="1" applyFont="1" applyBorder="1"/>
    <xf numFmtId="43" fontId="29" fillId="0" borderId="0" xfId="1" applyFont="1" applyBorder="1"/>
    <xf numFmtId="43" fontId="34" fillId="4" borderId="7" xfId="3" applyFont="1" applyFill="1" applyBorder="1"/>
    <xf numFmtId="43" fontId="34" fillId="4" borderId="7" xfId="0" applyNumberFormat="1" applyFont="1" applyFill="1" applyBorder="1"/>
    <xf numFmtId="164" fontId="22" fillId="0" borderId="0" xfId="0" applyNumberFormat="1" applyFont="1" applyBorder="1"/>
    <xf numFmtId="43" fontId="22" fillId="0" borderId="0" xfId="3" applyFont="1" applyBorder="1"/>
    <xf numFmtId="167" fontId="21" fillId="0" borderId="0" xfId="2" applyFont="1" applyBorder="1"/>
    <xf numFmtId="43" fontId="22" fillId="0" borderId="0" xfId="0" applyNumberFormat="1" applyFont="1" applyBorder="1"/>
    <xf numFmtId="43" fontId="35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24" fillId="0" borderId="0" xfId="1" applyFont="1" applyBorder="1" applyAlignment="1">
      <alignment horizontal="right"/>
    </xf>
    <xf numFmtId="167" fontId="35" fillId="4" borderId="7" xfId="2" applyFont="1" applyFill="1" applyBorder="1"/>
    <xf numFmtId="165" fontId="29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166" fontId="28" fillId="0" borderId="0" xfId="1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left" wrapText="1"/>
    </xf>
    <xf numFmtId="0" fontId="24" fillId="0" borderId="4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 indent="2"/>
    </xf>
    <xf numFmtId="0" fontId="21" fillId="0" borderId="4" xfId="0" applyFont="1" applyBorder="1" applyAlignment="1">
      <alignment horizontal="left" wrapText="1" indent="2"/>
    </xf>
    <xf numFmtId="0" fontId="21" fillId="0" borderId="4" xfId="0" applyFont="1" applyBorder="1" applyAlignment="1">
      <alignment horizontal="left" indent="2"/>
    </xf>
    <xf numFmtId="0" fontId="24" fillId="0" borderId="4" xfId="0" applyFont="1" applyBorder="1" applyAlignment="1">
      <alignment horizontal="left" wrapText="1" indent="1"/>
    </xf>
    <xf numFmtId="0" fontId="24" fillId="0" borderId="4" xfId="0" applyFont="1" applyBorder="1" applyAlignment="1">
      <alignment horizontal="left" indent="1"/>
    </xf>
    <xf numFmtId="0" fontId="21" fillId="0" borderId="6" xfId="0" applyFont="1" applyBorder="1" applyAlignment="1">
      <alignment horizontal="left" wrapText="1" indent="2"/>
    </xf>
    <xf numFmtId="0" fontId="32" fillId="4" borderId="6" xfId="0" applyFont="1" applyFill="1" applyBorder="1" applyAlignment="1">
      <alignment vertical="center"/>
    </xf>
    <xf numFmtId="0" fontId="24" fillId="0" borderId="1" xfId="0" applyFont="1" applyBorder="1" applyAlignment="1">
      <alignment horizontal="left" indent="1"/>
    </xf>
    <xf numFmtId="166" fontId="4" fillId="0" borderId="2" xfId="1" applyNumberFormat="1" applyFont="1" applyFill="1" applyBorder="1" applyAlignment="1">
      <alignment vertical="center"/>
    </xf>
    <xf numFmtId="165" fontId="27" fillId="0" borderId="2" xfId="0" applyNumberFormat="1" applyFont="1" applyBorder="1"/>
    <xf numFmtId="43" fontId="24" fillId="0" borderId="2" xfId="1" applyFont="1" applyBorder="1"/>
    <xf numFmtId="43" fontId="24" fillId="0" borderId="3" xfId="0" applyNumberFormat="1" applyFont="1" applyBorder="1"/>
    <xf numFmtId="43" fontId="36" fillId="4" borderId="8" xfId="1" applyFont="1" applyFill="1" applyBorder="1"/>
    <xf numFmtId="43" fontId="36" fillId="4" borderId="7" xfId="0" applyNumberFormat="1" applyFont="1" applyFill="1" applyBorder="1"/>
    <xf numFmtId="43" fontId="37" fillId="0" borderId="2" xfId="1" applyFont="1" applyFill="1" applyBorder="1" applyAlignment="1">
      <alignment horizontal="center" wrapText="1"/>
    </xf>
    <xf numFmtId="43" fontId="38" fillId="0" borderId="0" xfId="1" applyFont="1" applyFill="1" applyBorder="1" applyAlignment="1">
      <alignment horizontal="center" wrapText="1"/>
    </xf>
    <xf numFmtId="43" fontId="38" fillId="0" borderId="0" xfId="1" applyFont="1" applyFill="1" applyBorder="1" applyAlignment="1">
      <alignment horizontal="center"/>
    </xf>
    <xf numFmtId="43" fontId="37" fillId="0" borderId="0" xfId="3" applyFont="1" applyFill="1" applyBorder="1" applyAlignment="1">
      <alignment horizontal="center" wrapText="1"/>
    </xf>
    <xf numFmtId="166" fontId="38" fillId="0" borderId="0" xfId="1" applyNumberFormat="1" applyFont="1" applyFill="1" applyBorder="1" applyAlignment="1">
      <alignment horizontal="center"/>
    </xf>
    <xf numFmtId="43" fontId="38" fillId="0" borderId="0" xfId="1" applyNumberFormat="1" applyFont="1" applyFill="1" applyBorder="1" applyAlignment="1">
      <alignment horizontal="center"/>
    </xf>
    <xf numFmtId="4" fontId="38" fillId="0" borderId="7" xfId="0" applyNumberFormat="1" applyFont="1" applyBorder="1" applyAlignment="1">
      <alignment horizontal="left" wrapText="1"/>
    </xf>
    <xf numFmtId="165" fontId="36" fillId="4" borderId="7" xfId="0" applyNumberFormat="1" applyFont="1" applyFill="1" applyBorder="1"/>
    <xf numFmtId="4" fontId="39" fillId="0" borderId="2" xfId="0" applyNumberFormat="1" applyFont="1" applyBorder="1" applyAlignment="1">
      <alignment horizontal="right"/>
    </xf>
    <xf numFmtId="4" fontId="38" fillId="0" borderId="0" xfId="0" applyNumberFormat="1" applyFont="1" applyBorder="1" applyAlignment="1">
      <alignment horizontal="right" wrapText="1"/>
    </xf>
    <xf numFmtId="4" fontId="39" fillId="0" borderId="0" xfId="0" applyNumberFormat="1" applyFont="1" applyBorder="1" applyAlignment="1">
      <alignment horizontal="right"/>
    </xf>
    <xf numFmtId="4" fontId="40" fillId="0" borderId="0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43" fontId="37" fillId="0" borderId="3" xfId="0" applyNumberFormat="1" applyFont="1" applyBorder="1" applyAlignment="1">
      <alignment vertical="center"/>
    </xf>
    <xf numFmtId="43" fontId="38" fillId="0" borderId="5" xfId="0" applyNumberFormat="1" applyFont="1" applyBorder="1"/>
    <xf numFmtId="43" fontId="37" fillId="0" borderId="5" xfId="0" applyNumberFormat="1" applyFont="1" applyBorder="1"/>
    <xf numFmtId="43" fontId="38" fillId="0" borderId="8" xfId="0" applyNumberFormat="1" applyFont="1" applyBorder="1"/>
    <xf numFmtId="0" fontId="28" fillId="0" borderId="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 wrapText="1" readingOrder="1"/>
    </xf>
    <xf numFmtId="0" fontId="33" fillId="0" borderId="0" xfId="0" applyFont="1" applyBorder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4" xfId="0" applyFont="1" applyBorder="1" applyAlignment="1">
      <alignment horizontal="center" vertical="top" wrapText="1" readingOrder="1"/>
    </xf>
    <xf numFmtId="0" fontId="33" fillId="0" borderId="0" xfId="0" applyFont="1" applyBorder="1" applyAlignment="1">
      <alignment horizontal="center" vertical="top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43" fontId="17" fillId="2" borderId="10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center"/>
    </xf>
    <xf numFmtId="43" fontId="28" fillId="0" borderId="0" xfId="1" applyNumberFormat="1" applyFont="1" applyBorder="1" applyAlignment="1">
      <alignment horizontal="center"/>
    </xf>
    <xf numFmtId="43" fontId="41" fillId="0" borderId="0" xfId="3" applyFont="1" applyBorder="1" applyAlignment="1"/>
    <xf numFmtId="0" fontId="42" fillId="0" borderId="4" xfId="0" applyFont="1" applyBorder="1" applyAlignment="1">
      <alignment horizontal="center" vertical="top" wrapText="1" readingOrder="1"/>
    </xf>
    <xf numFmtId="0" fontId="42" fillId="0" borderId="0" xfId="0" applyFont="1" applyBorder="1" applyAlignment="1">
      <alignment horizontal="center" vertical="top" wrapText="1" readingOrder="1"/>
    </xf>
    <xf numFmtId="0" fontId="42" fillId="0" borderId="5" xfId="0" applyFont="1" applyBorder="1" applyAlignment="1">
      <alignment horizontal="center" vertical="top" wrapText="1" readingOrder="1"/>
    </xf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15</xdr:col>
      <xdr:colOff>2616201</xdr:colOff>
      <xdr:row>5</xdr:row>
      <xdr:rowOff>368300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tabSelected="1" showWhiteSpace="0" view="pageBreakPreview" topLeftCell="A59" zoomScaleNormal="100" zoomScaleSheetLayoutView="100" zoomScalePageLayoutView="60" workbookViewId="0">
      <selection activeCell="A7" sqref="A7:P7"/>
    </sheetView>
  </sheetViews>
  <sheetFormatPr baseColWidth="10" defaultColWidth="11.42578125" defaultRowHeight="15" x14ac:dyDescent="0.25"/>
  <cols>
    <col min="1" max="1" width="121.7109375" customWidth="1"/>
    <col min="2" max="2" width="96.5703125" customWidth="1"/>
    <col min="3" max="3" width="36.28515625" customWidth="1"/>
    <col min="4" max="4" width="98.7109375" customWidth="1"/>
    <col min="5" max="8" width="44.5703125" customWidth="1"/>
    <col min="9" max="9" width="44.5703125" style="21" customWidth="1"/>
    <col min="10" max="15" width="44.5703125" customWidth="1"/>
    <col min="16" max="16" width="106.14062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33.75" customHeight="1" x14ac:dyDescent="0.25">
      <c r="A3" s="229" t="s">
        <v>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1"/>
    </row>
    <row r="4" spans="1:17" ht="66" customHeight="1" x14ac:dyDescent="0.25">
      <c r="A4" s="232" t="s">
        <v>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4"/>
    </row>
    <row r="5" spans="1:17" ht="33.75" customHeight="1" x14ac:dyDescent="0.25">
      <c r="A5" s="235" t="s">
        <v>120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</row>
    <row r="6" spans="1:17" ht="76.5" customHeight="1" x14ac:dyDescent="0.25">
      <c r="A6" s="232" t="s">
        <v>2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4"/>
    </row>
    <row r="7" spans="1:17" ht="76.5" customHeight="1" x14ac:dyDescent="0.25">
      <c r="A7" s="250" t="s">
        <v>3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2"/>
    </row>
    <row r="8" spans="1:17" ht="33.75" customHeight="1" thickBot="1" x14ac:dyDescent="0.75">
      <c r="A8" s="126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49.5" customHeight="1" x14ac:dyDescent="0.25">
      <c r="A9" s="238" t="s">
        <v>5</v>
      </c>
      <c r="B9" s="240" t="s">
        <v>6</v>
      </c>
      <c r="C9" s="240" t="s">
        <v>7</v>
      </c>
      <c r="D9" s="242" t="s">
        <v>8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4"/>
    </row>
    <row r="10" spans="1:17" ht="64.5" customHeight="1" x14ac:dyDescent="0.7">
      <c r="A10" s="239"/>
      <c r="B10" s="241"/>
      <c r="C10" s="241"/>
      <c r="D10" s="80" t="s">
        <v>9</v>
      </c>
      <c r="E10" s="80" t="s">
        <v>10</v>
      </c>
      <c r="F10" s="80" t="s">
        <v>11</v>
      </c>
      <c r="G10" s="80" t="s">
        <v>12</v>
      </c>
      <c r="H10" s="81" t="s">
        <v>13</v>
      </c>
      <c r="I10" s="82" t="s">
        <v>14</v>
      </c>
      <c r="J10" s="81" t="s">
        <v>15</v>
      </c>
      <c r="K10" s="80" t="s">
        <v>16</v>
      </c>
      <c r="L10" s="132" t="s">
        <v>17</v>
      </c>
      <c r="M10" s="80" t="s">
        <v>18</v>
      </c>
      <c r="N10" s="80" t="s">
        <v>19</v>
      </c>
      <c r="O10" s="81" t="s">
        <v>20</v>
      </c>
      <c r="P10" s="83" t="s">
        <v>21</v>
      </c>
    </row>
    <row r="11" spans="1:17" ht="51.75" customHeight="1" thickBot="1" x14ac:dyDescent="0.55000000000000004">
      <c r="A11" s="190" t="s">
        <v>22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4" customFormat="1" ht="106.5" customHeight="1" x14ac:dyDescent="1.35">
      <c r="A12" s="191" t="s">
        <v>23</v>
      </c>
      <c r="B12" s="218">
        <f>+B13+B14+B16+B15+B17</f>
        <v>240499402</v>
      </c>
      <c r="C12" s="184">
        <v>0</v>
      </c>
      <c r="D12" s="210">
        <f t="shared" ref="D12:H12" si="0">SUM(D13:D17)</f>
        <v>11762807.41</v>
      </c>
      <c r="E12" s="104">
        <f t="shared" si="0"/>
        <v>0</v>
      </c>
      <c r="F12" s="104">
        <f t="shared" si="0"/>
        <v>0</v>
      </c>
      <c r="G12" s="104">
        <f t="shared" si="0"/>
        <v>0</v>
      </c>
      <c r="H12" s="104">
        <f t="shared" si="0"/>
        <v>0</v>
      </c>
      <c r="I12" s="104">
        <f t="shared" ref="I12:O12" si="1">SUM(I13:I17)</f>
        <v>0</v>
      </c>
      <c r="J12" s="125">
        <f t="shared" si="1"/>
        <v>0</v>
      </c>
      <c r="K12" s="125">
        <f t="shared" si="1"/>
        <v>0</v>
      </c>
      <c r="L12" s="125">
        <f t="shared" si="1"/>
        <v>0</v>
      </c>
      <c r="M12" s="125">
        <f t="shared" si="1"/>
        <v>0</v>
      </c>
      <c r="N12" s="125">
        <f t="shared" si="1"/>
        <v>0</v>
      </c>
      <c r="O12" s="125">
        <f t="shared" si="1"/>
        <v>0</v>
      </c>
      <c r="P12" s="223">
        <f>SUM(D12:O12)</f>
        <v>11762807.41</v>
      </c>
    </row>
    <row r="13" spans="1:17" s="24" customFormat="1" ht="106.5" customHeight="1" x14ac:dyDescent="1.25">
      <c r="A13" s="192" t="s">
        <v>24</v>
      </c>
      <c r="B13" s="219">
        <v>156727160</v>
      </c>
      <c r="C13" s="185">
        <v>0</v>
      </c>
      <c r="D13" s="211">
        <v>9537136.6699999999</v>
      </c>
      <c r="E13" s="105"/>
      <c r="F13" s="103"/>
      <c r="G13" s="106"/>
      <c r="H13" s="107"/>
      <c r="I13" s="103"/>
      <c r="J13" s="118"/>
      <c r="K13" s="127"/>
      <c r="L13" s="127"/>
      <c r="M13" s="127"/>
      <c r="N13" s="127"/>
      <c r="O13" s="181"/>
      <c r="P13" s="224">
        <f t="shared" ref="P13:P48" si="2">SUM(D13:O13)</f>
        <v>9537136.6699999999</v>
      </c>
      <c r="Q13" s="30"/>
    </row>
    <row r="14" spans="1:17" s="24" customFormat="1" ht="106.5" customHeight="1" x14ac:dyDescent="1.25">
      <c r="A14" s="192" t="s">
        <v>25</v>
      </c>
      <c r="B14" s="219">
        <v>63793124</v>
      </c>
      <c r="C14" s="185"/>
      <c r="D14" s="211">
        <v>770000</v>
      </c>
      <c r="E14" s="105"/>
      <c r="F14" s="103"/>
      <c r="G14" s="106"/>
      <c r="H14" s="107"/>
      <c r="I14" s="103"/>
      <c r="J14" s="118"/>
      <c r="K14" s="127"/>
      <c r="L14" s="127"/>
      <c r="M14" s="127"/>
      <c r="N14" s="127"/>
      <c r="O14" s="181"/>
      <c r="P14" s="224">
        <f t="shared" si="2"/>
        <v>770000</v>
      </c>
    </row>
    <row r="15" spans="1:17" s="24" customFormat="1" ht="106.5" customHeight="1" x14ac:dyDescent="1.25">
      <c r="A15" s="193" t="s">
        <v>26</v>
      </c>
      <c r="B15" s="219">
        <v>0</v>
      </c>
      <c r="C15" s="185">
        <v>0</v>
      </c>
      <c r="D15" s="211"/>
      <c r="E15" s="105"/>
      <c r="F15" s="103"/>
      <c r="G15" s="108"/>
      <c r="H15" s="109"/>
      <c r="I15" s="103"/>
      <c r="J15" s="119"/>
      <c r="K15" s="127"/>
      <c r="L15" s="127"/>
      <c r="M15" s="127"/>
      <c r="N15" s="29"/>
      <c r="O15" s="181"/>
      <c r="P15" s="224">
        <f t="shared" si="2"/>
        <v>0</v>
      </c>
      <c r="Q15" s="33"/>
    </row>
    <row r="16" spans="1:17" s="24" customFormat="1" ht="106.5" customHeight="1" x14ac:dyDescent="1.25">
      <c r="A16" s="193" t="s">
        <v>27</v>
      </c>
      <c r="B16" s="219">
        <v>0</v>
      </c>
      <c r="C16" s="185">
        <v>0</v>
      </c>
      <c r="D16" s="212"/>
      <c r="E16" s="105"/>
      <c r="F16" s="103"/>
      <c r="G16" s="108"/>
      <c r="H16" s="109"/>
      <c r="I16" s="103"/>
      <c r="J16" s="119"/>
      <c r="K16" s="127"/>
      <c r="L16" s="127"/>
      <c r="M16" s="127"/>
      <c r="N16" s="29"/>
      <c r="O16" s="181"/>
      <c r="P16" s="224">
        <f t="shared" si="2"/>
        <v>0</v>
      </c>
    </row>
    <row r="17" spans="1:18" s="24" customFormat="1" ht="106.5" customHeight="1" x14ac:dyDescent="1.25">
      <c r="A17" s="193" t="s">
        <v>28</v>
      </c>
      <c r="B17" s="219">
        <v>19979118</v>
      </c>
      <c r="C17" s="185">
        <v>0</v>
      </c>
      <c r="D17" s="212">
        <v>1455670.74</v>
      </c>
      <c r="E17" s="105"/>
      <c r="F17" s="103"/>
      <c r="G17" s="106"/>
      <c r="H17" s="107"/>
      <c r="I17" s="103"/>
      <c r="J17" s="118"/>
      <c r="K17" s="127"/>
      <c r="L17" s="127"/>
      <c r="M17" s="127"/>
      <c r="N17" s="127"/>
      <c r="O17" s="181"/>
      <c r="P17" s="224">
        <f t="shared" si="2"/>
        <v>1455670.74</v>
      </c>
    </row>
    <row r="18" spans="1:18" s="24" customFormat="1" ht="106.5" customHeight="1" x14ac:dyDescent="1.35">
      <c r="A18" s="194" t="s">
        <v>29</v>
      </c>
      <c r="B18" s="220">
        <f>+B19+B20+B21+B22+B23+B24+B25+B26+B27</f>
        <v>14974103</v>
      </c>
      <c r="C18" s="186">
        <v>0</v>
      </c>
      <c r="D18" s="213">
        <f>SUM(D19:D27)</f>
        <v>292269</v>
      </c>
      <c r="E18" s="134">
        <f>SUM(E19:E27)</f>
        <v>0</v>
      </c>
      <c r="F18" s="133">
        <f>F19+F23+F24+F25+F27+F26</f>
        <v>0</v>
      </c>
      <c r="G18" s="135">
        <f>G19+G23+G24+G25+G27+G26</f>
        <v>0</v>
      </c>
      <c r="H18" s="133">
        <f>H19+H23+H24+H25+H27+H26+H20</f>
        <v>0</v>
      </c>
      <c r="I18" s="133">
        <f>I19+I23+I24+I25+I27+I26</f>
        <v>0</v>
      </c>
      <c r="J18" s="136">
        <f>J19+J23+J24+J25+J27+J26</f>
        <v>0</v>
      </c>
      <c r="K18" s="137">
        <f t="shared" ref="K18:L18" si="3">K19+K23+K24+K25+K27+K26</f>
        <v>0</v>
      </c>
      <c r="L18" s="137">
        <f t="shared" si="3"/>
        <v>0</v>
      </c>
      <c r="M18" s="137">
        <f>SUM(M19:M27)</f>
        <v>0</v>
      </c>
      <c r="N18" s="137">
        <f>SUM(N19:N27)</f>
        <v>0</v>
      </c>
      <c r="O18" s="137">
        <f>SUM(O19:O27)</f>
        <v>0</v>
      </c>
      <c r="P18" s="225">
        <f>SUM(D18:O18)</f>
        <v>292269</v>
      </c>
    </row>
    <row r="19" spans="1:18" s="24" customFormat="1" ht="106.5" customHeight="1" x14ac:dyDescent="1.25">
      <c r="A19" s="192" t="s">
        <v>30</v>
      </c>
      <c r="B19" s="219">
        <v>9912000</v>
      </c>
      <c r="C19" s="185">
        <v>0</v>
      </c>
      <c r="D19" s="212">
        <v>246481.39</v>
      </c>
      <c r="E19" s="105"/>
      <c r="F19" s="103"/>
      <c r="G19" s="106"/>
      <c r="H19" s="107"/>
      <c r="I19" s="103"/>
      <c r="J19" s="118"/>
      <c r="K19" s="138"/>
      <c r="L19" s="249"/>
      <c r="M19" s="127"/>
      <c r="N19" s="127"/>
      <c r="O19" s="181"/>
      <c r="P19" s="224">
        <f t="shared" si="2"/>
        <v>246481.39</v>
      </c>
    </row>
    <row r="20" spans="1:18" s="24" customFormat="1" ht="106.5" customHeight="1" x14ac:dyDescent="1.25">
      <c r="A20" s="193" t="s">
        <v>31</v>
      </c>
      <c r="B20" s="219">
        <v>100000</v>
      </c>
      <c r="C20" s="185">
        <v>0</v>
      </c>
      <c r="D20" s="214"/>
      <c r="E20" s="105"/>
      <c r="F20" s="103"/>
      <c r="G20" s="108"/>
      <c r="H20" s="111"/>
      <c r="I20" s="103"/>
      <c r="J20" s="118"/>
      <c r="K20" s="139"/>
      <c r="L20" s="139"/>
      <c r="M20" s="127"/>
      <c r="N20" s="29"/>
      <c r="O20" s="181"/>
      <c r="P20" s="224">
        <f t="shared" si="2"/>
        <v>0</v>
      </c>
    </row>
    <row r="21" spans="1:18" s="24" customFormat="1" ht="106.5" customHeight="1" x14ac:dyDescent="1.25">
      <c r="A21" s="192" t="s">
        <v>32</v>
      </c>
      <c r="B21" s="219">
        <v>0</v>
      </c>
      <c r="C21" s="185">
        <v>0</v>
      </c>
      <c r="D21" s="214"/>
      <c r="E21" s="105"/>
      <c r="F21" s="103"/>
      <c r="G21" s="108"/>
      <c r="H21" s="107"/>
      <c r="I21" s="103"/>
      <c r="J21" s="118"/>
      <c r="K21" s="139"/>
      <c r="L21" s="139"/>
      <c r="M21" s="127"/>
      <c r="N21" s="29"/>
      <c r="O21" s="181"/>
      <c r="P21" s="224">
        <f t="shared" si="2"/>
        <v>0</v>
      </c>
    </row>
    <row r="22" spans="1:18" s="24" customFormat="1" ht="106.5" customHeight="1" x14ac:dyDescent="1.25">
      <c r="A22" s="192" t="s">
        <v>33</v>
      </c>
      <c r="B22" s="219">
        <v>100000</v>
      </c>
      <c r="C22" s="185">
        <v>0</v>
      </c>
      <c r="D22" s="214"/>
      <c r="E22" s="105"/>
      <c r="F22" s="103"/>
      <c r="G22" s="108"/>
      <c r="H22" s="107"/>
      <c r="I22" s="103"/>
      <c r="J22" s="118"/>
      <c r="K22" s="139"/>
      <c r="L22" s="139"/>
      <c r="M22" s="127"/>
      <c r="N22" s="127"/>
      <c r="O22" s="181"/>
      <c r="P22" s="224">
        <f t="shared" si="2"/>
        <v>0</v>
      </c>
    </row>
    <row r="23" spans="1:18" s="24" customFormat="1" ht="106.5" customHeight="1" x14ac:dyDescent="1.25">
      <c r="A23" s="192" t="s">
        <v>34</v>
      </c>
      <c r="B23" s="219">
        <v>1200000</v>
      </c>
      <c r="C23" s="185">
        <v>0</v>
      </c>
      <c r="D23" s="214"/>
      <c r="E23" s="105"/>
      <c r="F23" s="103"/>
      <c r="G23" s="106"/>
      <c r="H23" s="107"/>
      <c r="I23" s="103"/>
      <c r="J23" s="118"/>
      <c r="K23" s="139"/>
      <c r="L23" s="139"/>
      <c r="M23" s="127"/>
      <c r="N23" s="127"/>
      <c r="O23" s="181"/>
      <c r="P23" s="224">
        <f t="shared" si="2"/>
        <v>0</v>
      </c>
      <c r="R23" s="24">
        <v>2</v>
      </c>
    </row>
    <row r="24" spans="1:18" s="24" customFormat="1" ht="106.5" customHeight="1" x14ac:dyDescent="1.25">
      <c r="A24" s="192" t="s">
        <v>35</v>
      </c>
      <c r="B24" s="219">
        <v>1260000</v>
      </c>
      <c r="C24" s="185">
        <v>0</v>
      </c>
      <c r="D24" s="215">
        <v>45787.61</v>
      </c>
      <c r="E24" s="105"/>
      <c r="F24" s="103"/>
      <c r="G24" s="106"/>
      <c r="H24" s="107"/>
      <c r="I24" s="103"/>
      <c r="J24" s="118"/>
      <c r="K24" s="138"/>
      <c r="L24" s="138"/>
      <c r="M24" s="127"/>
      <c r="N24" s="127"/>
      <c r="O24" s="181"/>
      <c r="P24" s="224">
        <f t="shared" si="2"/>
        <v>45787.61</v>
      </c>
    </row>
    <row r="25" spans="1:18" s="24" customFormat="1" ht="171.75" customHeight="1" x14ac:dyDescent="1.25">
      <c r="A25" s="193" t="s">
        <v>36</v>
      </c>
      <c r="B25" s="219">
        <v>600000</v>
      </c>
      <c r="C25" s="185">
        <v>0</v>
      </c>
      <c r="D25" s="214"/>
      <c r="E25" s="105"/>
      <c r="F25" s="103"/>
      <c r="G25" s="108"/>
      <c r="H25" s="107"/>
      <c r="I25" s="103"/>
      <c r="J25" s="118"/>
      <c r="K25" s="138"/>
      <c r="L25" s="138"/>
      <c r="M25" s="127"/>
      <c r="N25" s="127"/>
      <c r="O25" s="181"/>
      <c r="P25" s="224">
        <f t="shared" si="2"/>
        <v>0</v>
      </c>
    </row>
    <row r="26" spans="1:18" s="24" customFormat="1" ht="189" customHeight="1" x14ac:dyDescent="1.25">
      <c r="A26" s="193" t="s">
        <v>37</v>
      </c>
      <c r="B26" s="219">
        <v>670000</v>
      </c>
      <c r="C26" s="185">
        <v>0</v>
      </c>
      <c r="D26" s="187"/>
      <c r="E26" s="105"/>
      <c r="F26" s="103"/>
      <c r="G26" s="106"/>
      <c r="H26" s="107"/>
      <c r="I26" s="103"/>
      <c r="J26" s="118"/>
      <c r="K26" s="140"/>
      <c r="L26" s="138"/>
      <c r="M26" s="127"/>
      <c r="N26" s="127"/>
      <c r="O26" s="181"/>
      <c r="P26" s="224">
        <f t="shared" si="2"/>
        <v>0</v>
      </c>
    </row>
    <row r="27" spans="1:18" s="24" customFormat="1" ht="106.5" customHeight="1" x14ac:dyDescent="1.25">
      <c r="A27" s="193" t="s">
        <v>38</v>
      </c>
      <c r="B27" s="219">
        <v>1132103</v>
      </c>
      <c r="C27" s="185">
        <v>0</v>
      </c>
      <c r="D27" s="187"/>
      <c r="E27" s="105"/>
      <c r="F27" s="103"/>
      <c r="G27" s="106"/>
      <c r="H27" s="107"/>
      <c r="I27" s="103"/>
      <c r="J27" s="118"/>
      <c r="K27" s="140"/>
      <c r="L27" s="139"/>
      <c r="M27" s="171"/>
      <c r="N27" s="127"/>
      <c r="O27" s="180"/>
      <c r="P27" s="224">
        <f t="shared" si="2"/>
        <v>0</v>
      </c>
    </row>
    <row r="28" spans="1:18" s="24" customFormat="1" ht="106.5" customHeight="1" x14ac:dyDescent="1.35">
      <c r="A28" s="194" t="s">
        <v>39</v>
      </c>
      <c r="B28" s="220">
        <f>+B29+B30+B31+B32+B33+B34+B35+B36+B37</f>
        <v>28677271</v>
      </c>
      <c r="C28" s="185">
        <f t="shared" ref="C28:K28" si="4">+C29+C30+C31+C32+C33+C34+C35+C36+C37</f>
        <v>0</v>
      </c>
      <c r="D28" s="188">
        <f t="shared" si="4"/>
        <v>0</v>
      </c>
      <c r="E28" s="113">
        <f t="shared" si="4"/>
        <v>0</v>
      </c>
      <c r="F28" s="113">
        <f>+F29+F30+F31+F32+F33+F34+F35+F36+F37</f>
        <v>0</v>
      </c>
      <c r="G28" s="113">
        <f>+G29+G30+G31+G32+G33+G34+G35+G36+G37</f>
        <v>0</v>
      </c>
      <c r="H28" s="114">
        <f>SUM(H29:H37)</f>
        <v>0</v>
      </c>
      <c r="I28" s="115">
        <f t="shared" si="4"/>
        <v>0</v>
      </c>
      <c r="J28" s="124">
        <f>+J29+J30+J31+J32+J33+J34+J35+J36+J37</f>
        <v>0</v>
      </c>
      <c r="K28" s="141">
        <f t="shared" si="4"/>
        <v>0</v>
      </c>
      <c r="L28" s="142">
        <f>+L29+L30+L31+L32+L33+L34+L35+L36+L37</f>
        <v>0</v>
      </c>
      <c r="M28" s="172">
        <f>+M29+M30+M31+M32+M33+M34+M35+M36+M37</f>
        <v>0</v>
      </c>
      <c r="N28" s="124">
        <f>+N29+N30+N31+N32+N33+N34+N35+N36+N37</f>
        <v>0</v>
      </c>
      <c r="O28" s="182">
        <f>+O29+O30+O31+O32+O33+O34+O35+O36+O37</f>
        <v>0</v>
      </c>
      <c r="P28" s="225">
        <f>SUM(D28:O28)</f>
        <v>0</v>
      </c>
    </row>
    <row r="29" spans="1:18" s="24" customFormat="1" ht="106.5" customHeight="1" x14ac:dyDescent="1.25">
      <c r="A29" s="193" t="s">
        <v>40</v>
      </c>
      <c r="B29" s="221">
        <v>2000000</v>
      </c>
      <c r="C29" s="185">
        <v>0</v>
      </c>
      <c r="D29" s="189">
        <v>0</v>
      </c>
      <c r="E29" s="105"/>
      <c r="F29" s="103"/>
      <c r="G29" s="116"/>
      <c r="H29" s="107"/>
      <c r="I29" s="121"/>
      <c r="J29" s="122"/>
      <c r="K29" s="64"/>
      <c r="L29" s="128"/>
      <c r="M29" s="128"/>
      <c r="N29" s="128"/>
      <c r="O29" s="127"/>
      <c r="P29" s="224">
        <f t="shared" si="2"/>
        <v>0</v>
      </c>
    </row>
    <row r="30" spans="1:18" s="24" customFormat="1" ht="106.5" customHeight="1" x14ac:dyDescent="1.25">
      <c r="A30" s="192" t="s">
        <v>41</v>
      </c>
      <c r="B30" s="221">
        <v>1900000</v>
      </c>
      <c r="C30" s="185">
        <v>0</v>
      </c>
      <c r="D30" s="189">
        <v>0</v>
      </c>
      <c r="E30" s="112"/>
      <c r="F30" s="103"/>
      <c r="G30" s="110"/>
      <c r="H30" s="107"/>
      <c r="I30" s="103"/>
      <c r="J30" s="123"/>
      <c r="K30" s="64"/>
      <c r="L30" s="128"/>
      <c r="M30" s="128"/>
      <c r="N30" s="29"/>
      <c r="O30" s="127"/>
      <c r="P30" s="224">
        <f t="shared" si="2"/>
        <v>0</v>
      </c>
    </row>
    <row r="31" spans="1:18" s="24" customFormat="1" ht="106.5" customHeight="1" x14ac:dyDescent="1.25">
      <c r="A31" s="193" t="s">
        <v>42</v>
      </c>
      <c r="B31" s="221">
        <v>13600000</v>
      </c>
      <c r="C31" s="185">
        <v>0</v>
      </c>
      <c r="D31" s="189">
        <v>0</v>
      </c>
      <c r="E31" s="112"/>
      <c r="F31" s="103"/>
      <c r="G31" s="110"/>
      <c r="H31" s="107"/>
      <c r="I31" s="121"/>
      <c r="J31" s="122"/>
      <c r="K31" s="64"/>
      <c r="L31" s="128"/>
      <c r="M31" s="128"/>
      <c r="N31" s="127"/>
      <c r="O31" s="127"/>
      <c r="P31" s="224">
        <f t="shared" si="2"/>
        <v>0</v>
      </c>
    </row>
    <row r="32" spans="1:18" s="24" customFormat="1" ht="106.5" customHeight="1" x14ac:dyDescent="1.25">
      <c r="A32" s="192" t="s">
        <v>43</v>
      </c>
      <c r="B32" s="221">
        <v>0</v>
      </c>
      <c r="C32" s="185">
        <v>0</v>
      </c>
      <c r="D32" s="189">
        <v>0</v>
      </c>
      <c r="E32" s="112"/>
      <c r="F32" s="103"/>
      <c r="G32" s="110"/>
      <c r="H32" s="107"/>
      <c r="I32" s="121"/>
      <c r="J32" s="123"/>
      <c r="K32" s="64"/>
      <c r="L32" s="128"/>
      <c r="M32" s="128"/>
      <c r="N32" s="29"/>
      <c r="O32" s="29"/>
      <c r="P32" s="224">
        <f t="shared" si="2"/>
        <v>0</v>
      </c>
    </row>
    <row r="33" spans="1:16" s="24" customFormat="1" ht="106.5" customHeight="1" x14ac:dyDescent="1.25">
      <c r="A33" s="193" t="s">
        <v>44</v>
      </c>
      <c r="B33" s="221">
        <v>300000</v>
      </c>
      <c r="C33" s="185">
        <v>0</v>
      </c>
      <c r="D33" s="189">
        <v>0</v>
      </c>
      <c r="E33" s="112"/>
      <c r="F33" s="103"/>
      <c r="G33" s="110"/>
      <c r="H33" s="107"/>
      <c r="I33" s="121"/>
      <c r="J33" s="123"/>
      <c r="K33" s="128"/>
      <c r="L33" s="128"/>
      <c r="M33" s="128"/>
      <c r="N33" s="29"/>
      <c r="O33" s="29"/>
      <c r="P33" s="224">
        <f t="shared" si="2"/>
        <v>0</v>
      </c>
    </row>
    <row r="34" spans="1:16" s="24" customFormat="1" ht="106.5" customHeight="1" x14ac:dyDescent="1.25">
      <c r="A34" s="193" t="s">
        <v>45</v>
      </c>
      <c r="B34" s="221">
        <v>1304950</v>
      </c>
      <c r="C34" s="185">
        <v>0</v>
      </c>
      <c r="D34" s="189">
        <v>0</v>
      </c>
      <c r="E34" s="112"/>
      <c r="F34" s="103"/>
      <c r="G34" s="110"/>
      <c r="H34" s="107"/>
      <c r="I34" s="121"/>
      <c r="J34" s="123"/>
      <c r="K34" s="64"/>
      <c r="L34" s="128"/>
      <c r="M34" s="128"/>
      <c r="N34" s="127"/>
      <c r="O34" s="181"/>
      <c r="P34" s="224">
        <f t="shared" si="2"/>
        <v>0</v>
      </c>
    </row>
    <row r="35" spans="1:16" s="24" customFormat="1" ht="106.5" customHeight="1" x14ac:dyDescent="1.25">
      <c r="A35" s="193" t="s">
        <v>46</v>
      </c>
      <c r="B35" s="221">
        <v>4110000</v>
      </c>
      <c r="C35" s="185">
        <v>0</v>
      </c>
      <c r="D35" s="189">
        <v>0</v>
      </c>
      <c r="E35" s="112"/>
      <c r="F35" s="103"/>
      <c r="G35" s="110"/>
      <c r="H35" s="107"/>
      <c r="I35" s="121"/>
      <c r="J35" s="122"/>
      <c r="K35" s="64"/>
      <c r="L35" s="128"/>
      <c r="M35" s="128"/>
      <c r="N35" s="127"/>
      <c r="O35" s="127"/>
      <c r="P35" s="224">
        <f t="shared" si="2"/>
        <v>0</v>
      </c>
    </row>
    <row r="36" spans="1:16" s="24" customFormat="1" ht="183.75" customHeight="1" x14ac:dyDescent="1.25">
      <c r="A36" s="193" t="s">
        <v>123</v>
      </c>
      <c r="B36" s="221">
        <v>0</v>
      </c>
      <c r="C36" s="185">
        <v>0</v>
      </c>
      <c r="D36" s="189">
        <v>0</v>
      </c>
      <c r="E36" s="112"/>
      <c r="F36" s="103"/>
      <c r="G36" s="110"/>
      <c r="H36" s="107"/>
      <c r="I36" s="121"/>
      <c r="J36" s="123"/>
      <c r="K36" s="64"/>
      <c r="L36" s="128"/>
      <c r="M36" s="128"/>
      <c r="N36" s="29"/>
      <c r="O36" s="29"/>
      <c r="P36" s="224">
        <f t="shared" si="2"/>
        <v>0</v>
      </c>
    </row>
    <row r="37" spans="1:16" s="24" customFormat="1" ht="106.5" customHeight="1" x14ac:dyDescent="1.25">
      <c r="A37" s="192" t="s">
        <v>47</v>
      </c>
      <c r="B37" s="221">
        <v>5462321</v>
      </c>
      <c r="C37" s="185">
        <v>0</v>
      </c>
      <c r="D37" s="189">
        <v>0</v>
      </c>
      <c r="E37" s="112"/>
      <c r="F37" s="103"/>
      <c r="G37" s="106"/>
      <c r="H37" s="107"/>
      <c r="I37" s="121"/>
      <c r="J37" s="122"/>
      <c r="K37" s="71"/>
      <c r="L37" s="128"/>
      <c r="M37" s="128"/>
      <c r="N37" s="127"/>
      <c r="O37" s="127"/>
      <c r="P37" s="224">
        <f t="shared" si="2"/>
        <v>0</v>
      </c>
    </row>
    <row r="38" spans="1:16" s="24" customFormat="1" ht="106.5" customHeight="1" x14ac:dyDescent="1.35">
      <c r="A38" s="194" t="s">
        <v>48</v>
      </c>
      <c r="B38" s="220">
        <f>+B39+B42+B43+B44+B45+B46+B47+B48</f>
        <v>0</v>
      </c>
      <c r="C38" s="185">
        <f t="shared" ref="C38:I38" si="5">+C39+C42+C43+C44+C45+C46+C47+C48</f>
        <v>0</v>
      </c>
      <c r="D38" s="188">
        <f t="shared" si="5"/>
        <v>0</v>
      </c>
      <c r="E38" s="112">
        <f t="shared" si="5"/>
        <v>0</v>
      </c>
      <c r="F38" s="112">
        <f t="shared" si="5"/>
        <v>0</v>
      </c>
      <c r="G38" s="112">
        <f t="shared" si="5"/>
        <v>0</v>
      </c>
      <c r="H38" s="112">
        <f t="shared" si="5"/>
        <v>0</v>
      </c>
      <c r="I38" s="112">
        <f t="shared" si="5"/>
        <v>0</v>
      </c>
      <c r="J38" s="72">
        <f>+J39+J42+J43+J44+J45+J46+J47+J48</f>
        <v>0</v>
      </c>
      <c r="K38" s="72">
        <f t="shared" ref="K38:O38" si="6">+K39+K42+K43+K44+K45+K46+K47+K48</f>
        <v>0</v>
      </c>
      <c r="L38" s="72">
        <f t="shared" si="6"/>
        <v>0</v>
      </c>
      <c r="M38" s="170">
        <f t="shared" si="6"/>
        <v>0</v>
      </c>
      <c r="N38" s="72"/>
      <c r="O38" s="72">
        <f t="shared" si="6"/>
        <v>0</v>
      </c>
      <c r="P38" s="225">
        <f>SUM(D38:O38)</f>
        <v>0</v>
      </c>
    </row>
    <row r="39" spans="1:16" s="24" customFormat="1" ht="106.5" customHeight="1" thickBot="1" x14ac:dyDescent="1.3">
      <c r="A39" s="195" t="s">
        <v>124</v>
      </c>
      <c r="B39" s="216"/>
      <c r="C39" s="91">
        <v>0</v>
      </c>
      <c r="D39" s="93">
        <v>0</v>
      </c>
      <c r="E39" s="94">
        <v>0</v>
      </c>
      <c r="F39" s="95"/>
      <c r="G39" s="92"/>
      <c r="H39" s="73"/>
      <c r="I39" s="102"/>
      <c r="J39" s="74"/>
      <c r="K39" s="75"/>
      <c r="L39" s="76"/>
      <c r="M39" s="76"/>
      <c r="N39" s="78"/>
      <c r="O39" s="38"/>
      <c r="P39" s="226">
        <f t="shared" si="2"/>
        <v>0</v>
      </c>
    </row>
    <row r="40" spans="1:16" s="24" customFormat="1" ht="56.25" customHeight="1" x14ac:dyDescent="0.65">
      <c r="A40" s="31"/>
      <c r="B40" s="25"/>
      <c r="C40" s="26"/>
      <c r="D40" s="36"/>
      <c r="E40" s="27"/>
      <c r="F40" s="28"/>
      <c r="G40" s="36"/>
      <c r="H40" s="35"/>
      <c r="I40" s="28"/>
      <c r="J40" s="22"/>
      <c r="K40" s="26"/>
      <c r="L40" s="26"/>
      <c r="M40" s="26"/>
      <c r="N40" s="26"/>
      <c r="O40" s="26"/>
      <c r="P40" s="96"/>
    </row>
    <row r="41" spans="1:16" s="24" customFormat="1" ht="56.25" customHeight="1" thickBot="1" x14ac:dyDescent="0.7">
      <c r="A41" s="31"/>
      <c r="B41" s="25"/>
      <c r="C41" s="26"/>
      <c r="D41" s="36"/>
      <c r="E41" s="27"/>
      <c r="F41" s="28"/>
      <c r="G41" s="36"/>
      <c r="H41" s="35"/>
      <c r="I41" s="28"/>
      <c r="J41" s="22"/>
      <c r="K41" s="26"/>
      <c r="L41" s="26"/>
      <c r="M41" s="26"/>
      <c r="N41" s="26"/>
      <c r="O41" s="26"/>
      <c r="P41" s="96"/>
    </row>
    <row r="42" spans="1:16" s="24" customFormat="1" ht="176.25" customHeight="1" x14ac:dyDescent="0.65">
      <c r="A42" s="196" t="s">
        <v>125</v>
      </c>
      <c r="B42" s="56">
        <v>0</v>
      </c>
      <c r="C42" s="39">
        <v>0</v>
      </c>
      <c r="D42" s="40">
        <v>0</v>
      </c>
      <c r="E42" s="41">
        <v>0</v>
      </c>
      <c r="F42" s="42">
        <v>0</v>
      </c>
      <c r="G42" s="40">
        <v>0</v>
      </c>
      <c r="H42" s="43">
        <v>0</v>
      </c>
      <c r="I42" s="42">
        <v>0</v>
      </c>
      <c r="J42" s="61">
        <v>0</v>
      </c>
      <c r="K42" s="62">
        <v>0</v>
      </c>
      <c r="L42" s="62">
        <v>0</v>
      </c>
      <c r="M42" s="62">
        <v>0</v>
      </c>
      <c r="N42" s="39">
        <v>0</v>
      </c>
      <c r="O42" s="39">
        <v>0</v>
      </c>
      <c r="P42" s="99">
        <f t="shared" si="2"/>
        <v>0</v>
      </c>
    </row>
    <row r="43" spans="1:16" s="24" customFormat="1" ht="171" customHeight="1" x14ac:dyDescent="0.65">
      <c r="A43" s="197" t="s">
        <v>49</v>
      </c>
      <c r="B43" s="57">
        <v>0</v>
      </c>
      <c r="C43" s="26">
        <v>0</v>
      </c>
      <c r="D43" s="36">
        <v>0</v>
      </c>
      <c r="E43" s="27">
        <v>0</v>
      </c>
      <c r="F43" s="28">
        <v>0</v>
      </c>
      <c r="G43" s="36">
        <v>0</v>
      </c>
      <c r="H43" s="35">
        <v>0</v>
      </c>
      <c r="I43" s="28">
        <v>0</v>
      </c>
      <c r="J43" s="63">
        <v>0</v>
      </c>
      <c r="K43" s="64">
        <v>0</v>
      </c>
      <c r="L43" s="64">
        <v>0</v>
      </c>
      <c r="M43" s="64">
        <v>0</v>
      </c>
      <c r="N43" s="26">
        <v>0</v>
      </c>
      <c r="O43" s="26">
        <v>0</v>
      </c>
      <c r="P43" s="96">
        <f t="shared" si="2"/>
        <v>0</v>
      </c>
    </row>
    <row r="44" spans="1:16" s="24" customFormat="1" ht="146.25" customHeight="1" x14ac:dyDescent="0.65">
      <c r="A44" s="197" t="s">
        <v>50</v>
      </c>
      <c r="B44" s="57">
        <v>0</v>
      </c>
      <c r="C44" s="26">
        <v>0</v>
      </c>
      <c r="D44" s="36">
        <v>0</v>
      </c>
      <c r="E44" s="27">
        <v>0</v>
      </c>
      <c r="F44" s="28">
        <v>0</v>
      </c>
      <c r="G44" s="36">
        <v>0</v>
      </c>
      <c r="H44" s="35">
        <v>0</v>
      </c>
      <c r="I44" s="28">
        <v>0</v>
      </c>
      <c r="J44" s="63">
        <v>0</v>
      </c>
      <c r="K44" s="64">
        <v>0</v>
      </c>
      <c r="L44" s="64">
        <v>0</v>
      </c>
      <c r="M44" s="64">
        <v>0</v>
      </c>
      <c r="N44" s="26">
        <v>0</v>
      </c>
      <c r="O44" s="26">
        <v>0</v>
      </c>
      <c r="P44" s="96">
        <f t="shared" si="2"/>
        <v>0</v>
      </c>
    </row>
    <row r="45" spans="1:16" s="24" customFormat="1" ht="173.25" customHeight="1" x14ac:dyDescent="0.65">
      <c r="A45" s="197" t="s">
        <v>51</v>
      </c>
      <c r="B45" s="57">
        <v>0</v>
      </c>
      <c r="C45" s="26">
        <v>0</v>
      </c>
      <c r="D45" s="36">
        <v>0</v>
      </c>
      <c r="E45" s="27">
        <v>0</v>
      </c>
      <c r="F45" s="28">
        <v>0</v>
      </c>
      <c r="G45" s="36">
        <v>0</v>
      </c>
      <c r="H45" s="35">
        <v>0</v>
      </c>
      <c r="I45" s="28">
        <v>0</v>
      </c>
      <c r="J45" s="63">
        <v>0</v>
      </c>
      <c r="K45" s="64">
        <v>0</v>
      </c>
      <c r="L45" s="64">
        <v>0</v>
      </c>
      <c r="M45" s="64">
        <v>0</v>
      </c>
      <c r="N45" s="26">
        <v>0</v>
      </c>
      <c r="O45" s="26">
        <v>0</v>
      </c>
      <c r="P45" s="96">
        <f t="shared" si="2"/>
        <v>0</v>
      </c>
    </row>
    <row r="46" spans="1:16" s="24" customFormat="1" ht="88.5" customHeight="1" x14ac:dyDescent="0.65">
      <c r="A46" s="198" t="s">
        <v>52</v>
      </c>
      <c r="B46" s="57">
        <v>0</v>
      </c>
      <c r="C46" s="26">
        <v>0</v>
      </c>
      <c r="D46" s="44">
        <v>0</v>
      </c>
      <c r="E46" s="26">
        <v>0</v>
      </c>
      <c r="F46" s="45">
        <v>0</v>
      </c>
      <c r="G46" s="44">
        <v>0</v>
      </c>
      <c r="H46" s="46">
        <v>0</v>
      </c>
      <c r="I46" s="45">
        <v>0</v>
      </c>
      <c r="J46" s="63">
        <v>0</v>
      </c>
      <c r="K46" s="64">
        <v>0</v>
      </c>
      <c r="L46" s="64">
        <v>0</v>
      </c>
      <c r="M46" s="64">
        <v>0</v>
      </c>
      <c r="N46" s="26">
        <v>0</v>
      </c>
      <c r="O46" s="26">
        <v>0</v>
      </c>
      <c r="P46" s="96">
        <f t="shared" si="2"/>
        <v>0</v>
      </c>
    </row>
    <row r="47" spans="1:16" s="24" customFormat="1" ht="131.25" customHeight="1" x14ac:dyDescent="0.65">
      <c r="A47" s="197" t="s">
        <v>53</v>
      </c>
      <c r="B47" s="57">
        <v>0</v>
      </c>
      <c r="C47" s="26">
        <v>0</v>
      </c>
      <c r="D47" s="44">
        <v>0</v>
      </c>
      <c r="E47" s="26">
        <v>0</v>
      </c>
      <c r="F47" s="45">
        <v>0</v>
      </c>
      <c r="G47" s="44">
        <v>0</v>
      </c>
      <c r="H47" s="46">
        <v>0</v>
      </c>
      <c r="I47" s="45">
        <v>0</v>
      </c>
      <c r="J47" s="63">
        <v>0</v>
      </c>
      <c r="K47" s="64">
        <v>0</v>
      </c>
      <c r="L47" s="64">
        <v>0</v>
      </c>
      <c r="M47" s="64">
        <v>0</v>
      </c>
      <c r="N47" s="26">
        <v>0</v>
      </c>
      <c r="O47" s="26">
        <v>0</v>
      </c>
      <c r="P47" s="96">
        <f t="shared" si="2"/>
        <v>0</v>
      </c>
    </row>
    <row r="48" spans="1:16" s="24" customFormat="1" ht="131.25" customHeight="1" x14ac:dyDescent="0.65">
      <c r="A48" s="197" t="s">
        <v>54</v>
      </c>
      <c r="B48" s="57">
        <v>0</v>
      </c>
      <c r="C48" s="26">
        <v>0</v>
      </c>
      <c r="D48" s="44">
        <v>0</v>
      </c>
      <c r="E48" s="26">
        <v>0</v>
      </c>
      <c r="F48" s="45">
        <v>0</v>
      </c>
      <c r="G48" s="44">
        <v>0</v>
      </c>
      <c r="H48" s="46">
        <v>0</v>
      </c>
      <c r="I48" s="45">
        <v>0</v>
      </c>
      <c r="J48" s="63">
        <v>0</v>
      </c>
      <c r="K48" s="64">
        <v>0</v>
      </c>
      <c r="L48" s="64">
        <v>0</v>
      </c>
      <c r="M48" s="64">
        <v>0</v>
      </c>
      <c r="N48" s="26">
        <v>0</v>
      </c>
      <c r="O48" s="26">
        <v>0</v>
      </c>
      <c r="P48" s="96">
        <f t="shared" si="2"/>
        <v>0</v>
      </c>
    </row>
    <row r="49" spans="1:16" s="24" customFormat="1" ht="88.5" customHeight="1" x14ac:dyDescent="0.6">
      <c r="A49" s="199" t="s">
        <v>55</v>
      </c>
      <c r="B49" s="58">
        <f>+B50+B51+B52+B53+B54+B55</f>
        <v>0</v>
      </c>
      <c r="C49" s="34">
        <v>0</v>
      </c>
      <c r="D49" s="44">
        <v>0</v>
      </c>
      <c r="E49" s="34">
        <v>0</v>
      </c>
      <c r="F49" s="34">
        <v>0</v>
      </c>
      <c r="G49" s="44">
        <v>0</v>
      </c>
      <c r="H49" s="46">
        <v>0</v>
      </c>
      <c r="I49" s="37">
        <v>0</v>
      </c>
      <c r="J49" s="65">
        <v>0</v>
      </c>
      <c r="K49" s="66">
        <v>0</v>
      </c>
      <c r="L49" s="66">
        <v>0</v>
      </c>
      <c r="M49" s="66">
        <v>0</v>
      </c>
      <c r="N49" s="34">
        <v>0</v>
      </c>
      <c r="O49" s="34">
        <v>0</v>
      </c>
      <c r="P49" s="97">
        <f>SUM(B49:O49)</f>
        <v>0</v>
      </c>
    </row>
    <row r="50" spans="1:16" s="24" customFormat="1" ht="156" customHeight="1" x14ac:dyDescent="0.65">
      <c r="A50" s="197" t="s">
        <v>56</v>
      </c>
      <c r="B50" s="57">
        <v>0</v>
      </c>
      <c r="C50" s="26">
        <v>0</v>
      </c>
      <c r="D50" s="44">
        <v>0</v>
      </c>
      <c r="E50" s="26">
        <v>0</v>
      </c>
      <c r="F50" s="26">
        <v>0</v>
      </c>
      <c r="G50" s="44">
        <v>0</v>
      </c>
      <c r="H50" s="46">
        <v>0</v>
      </c>
      <c r="I50" s="45">
        <v>0</v>
      </c>
      <c r="J50" s="63">
        <v>0</v>
      </c>
      <c r="K50" s="64">
        <v>0</v>
      </c>
      <c r="L50" s="64">
        <v>0</v>
      </c>
      <c r="M50" s="64">
        <v>0</v>
      </c>
      <c r="N50" s="26">
        <v>0</v>
      </c>
      <c r="O50" s="26">
        <v>0</v>
      </c>
      <c r="P50" s="97">
        <f t="shared" ref="P50:P77" si="7">SUM(B50:O50)</f>
        <v>0</v>
      </c>
    </row>
    <row r="51" spans="1:16" s="24" customFormat="1" ht="156" customHeight="1" x14ac:dyDescent="0.65">
      <c r="A51" s="197" t="s">
        <v>57</v>
      </c>
      <c r="B51" s="57">
        <v>0</v>
      </c>
      <c r="C51" s="26">
        <v>0</v>
      </c>
      <c r="D51" s="44">
        <v>0</v>
      </c>
      <c r="E51" s="26">
        <v>0</v>
      </c>
      <c r="F51" s="26">
        <v>0</v>
      </c>
      <c r="G51" s="44">
        <v>0</v>
      </c>
      <c r="H51" s="46">
        <v>0</v>
      </c>
      <c r="I51" s="45">
        <v>0</v>
      </c>
      <c r="J51" s="63">
        <v>0</v>
      </c>
      <c r="K51" s="64">
        <v>0</v>
      </c>
      <c r="L51" s="64">
        <v>0</v>
      </c>
      <c r="M51" s="64">
        <v>0</v>
      </c>
      <c r="N51" s="26">
        <v>0</v>
      </c>
      <c r="O51" s="26">
        <v>0</v>
      </c>
      <c r="P51" s="97">
        <f t="shared" si="7"/>
        <v>0</v>
      </c>
    </row>
    <row r="52" spans="1:16" s="24" customFormat="1" ht="156" customHeight="1" x14ac:dyDescent="0.65">
      <c r="A52" s="197" t="s">
        <v>58</v>
      </c>
      <c r="B52" s="57">
        <v>0</v>
      </c>
      <c r="C52" s="26">
        <v>0</v>
      </c>
      <c r="D52" s="44">
        <v>0</v>
      </c>
      <c r="E52" s="26">
        <v>0</v>
      </c>
      <c r="F52" s="26">
        <v>0</v>
      </c>
      <c r="G52" s="44">
        <v>0</v>
      </c>
      <c r="H52" s="46">
        <v>0</v>
      </c>
      <c r="I52" s="45">
        <v>0</v>
      </c>
      <c r="J52" s="63">
        <v>0</v>
      </c>
      <c r="K52" s="64">
        <v>0</v>
      </c>
      <c r="L52" s="64">
        <v>0</v>
      </c>
      <c r="M52" s="64">
        <v>0</v>
      </c>
      <c r="N52" s="26">
        <v>0</v>
      </c>
      <c r="O52" s="26">
        <v>0</v>
      </c>
      <c r="P52" s="97">
        <f t="shared" si="7"/>
        <v>0</v>
      </c>
    </row>
    <row r="53" spans="1:16" s="24" customFormat="1" ht="156" customHeight="1" x14ac:dyDescent="0.65">
      <c r="A53" s="197" t="s">
        <v>59</v>
      </c>
      <c r="B53" s="57">
        <v>0</v>
      </c>
      <c r="C53" s="26">
        <v>0</v>
      </c>
      <c r="D53" s="44">
        <v>0</v>
      </c>
      <c r="E53" s="26">
        <v>0</v>
      </c>
      <c r="F53" s="26">
        <v>0</v>
      </c>
      <c r="G53" s="44">
        <v>0</v>
      </c>
      <c r="H53" s="46">
        <v>0</v>
      </c>
      <c r="I53" s="45">
        <v>0</v>
      </c>
      <c r="J53" s="63">
        <v>0</v>
      </c>
      <c r="K53" s="64">
        <v>0</v>
      </c>
      <c r="L53" s="64">
        <v>0</v>
      </c>
      <c r="M53" s="64">
        <v>0</v>
      </c>
      <c r="N53" s="26">
        <v>0</v>
      </c>
      <c r="O53" s="26">
        <v>0</v>
      </c>
      <c r="P53" s="97">
        <f t="shared" si="7"/>
        <v>0</v>
      </c>
    </row>
    <row r="54" spans="1:16" s="24" customFormat="1" ht="156" customHeight="1" x14ac:dyDescent="0.65">
      <c r="A54" s="197" t="s">
        <v>60</v>
      </c>
      <c r="B54" s="57">
        <v>0</v>
      </c>
      <c r="C54" s="26">
        <v>0</v>
      </c>
      <c r="D54" s="44">
        <v>0</v>
      </c>
      <c r="E54" s="26">
        <v>0</v>
      </c>
      <c r="F54" s="26">
        <v>0</v>
      </c>
      <c r="G54" s="48"/>
      <c r="H54" s="46">
        <v>0</v>
      </c>
      <c r="I54" s="45">
        <v>0</v>
      </c>
      <c r="J54" s="63">
        <v>0</v>
      </c>
      <c r="K54" s="64">
        <v>0</v>
      </c>
      <c r="L54" s="64">
        <v>0</v>
      </c>
      <c r="M54" s="64">
        <v>0</v>
      </c>
      <c r="N54" s="26">
        <v>0</v>
      </c>
      <c r="O54" s="26">
        <v>0</v>
      </c>
      <c r="P54" s="97">
        <f t="shared" si="7"/>
        <v>0</v>
      </c>
    </row>
    <row r="55" spans="1:16" s="24" customFormat="1" ht="156" customHeight="1" x14ac:dyDescent="0.65">
      <c r="A55" s="197" t="s">
        <v>61</v>
      </c>
      <c r="B55" s="57">
        <v>0</v>
      </c>
      <c r="C55" s="26">
        <v>0</v>
      </c>
      <c r="D55" s="44">
        <v>0</v>
      </c>
      <c r="E55" s="26">
        <v>0</v>
      </c>
      <c r="F55" s="26">
        <v>0</v>
      </c>
      <c r="G55" s="48"/>
      <c r="H55" s="46">
        <v>0</v>
      </c>
      <c r="I55" s="45">
        <v>0</v>
      </c>
      <c r="J55" s="63">
        <v>0</v>
      </c>
      <c r="K55" s="64">
        <v>0</v>
      </c>
      <c r="L55" s="64">
        <v>0</v>
      </c>
      <c r="M55" s="64">
        <v>0</v>
      </c>
      <c r="N55" s="26">
        <v>0</v>
      </c>
      <c r="O55" s="26">
        <v>0</v>
      </c>
      <c r="P55" s="97">
        <f t="shared" si="7"/>
        <v>0</v>
      </c>
    </row>
    <row r="56" spans="1:16" s="24" customFormat="1" ht="88.5" customHeight="1" x14ac:dyDescent="0.9">
      <c r="A56" s="199" t="s">
        <v>62</v>
      </c>
      <c r="B56" s="167">
        <f>+B57+B58+B59+B60+B61+B62+B63+B64+B65</f>
        <v>2140000</v>
      </c>
      <c r="C56" s="16">
        <f t="shared" ref="C56:E56" si="8">+C57+C58+C59+C60+C61+C62+C63+C64+C65</f>
        <v>0</v>
      </c>
      <c r="D56" s="16">
        <f t="shared" si="8"/>
        <v>0</v>
      </c>
      <c r="E56" s="16">
        <f t="shared" si="8"/>
        <v>0</v>
      </c>
      <c r="F56" s="167">
        <f>+F57+F58+F59+F60+F61+F62+F63+F64+F65</f>
        <v>0</v>
      </c>
      <c r="G56" s="15">
        <f>G57</f>
        <v>0</v>
      </c>
      <c r="H56" s="15">
        <f t="shared" ref="H56:J56" si="9">H57</f>
        <v>0</v>
      </c>
      <c r="I56" s="15">
        <f t="shared" si="9"/>
        <v>0</v>
      </c>
      <c r="J56" s="67">
        <f t="shared" si="9"/>
        <v>0</v>
      </c>
      <c r="K56" s="67">
        <f>K57+K61</f>
        <v>0</v>
      </c>
      <c r="L56" s="169">
        <f t="shared" ref="L56" si="10">L57+L61</f>
        <v>0</v>
      </c>
      <c r="M56" s="169">
        <f>M57+M61+M58</f>
        <v>0</v>
      </c>
      <c r="N56" s="169">
        <f>N57+N61+N58</f>
        <v>0</v>
      </c>
      <c r="O56" s="169">
        <f>O57+O61+O58</f>
        <v>0</v>
      </c>
      <c r="P56" s="97">
        <f>SUM(C56:O56)</f>
        <v>0</v>
      </c>
    </row>
    <row r="57" spans="1:16" s="24" customFormat="1" ht="153.75" customHeight="1" x14ac:dyDescent="0.85">
      <c r="A57" s="197" t="s">
        <v>63</v>
      </c>
      <c r="B57" s="57">
        <v>800000</v>
      </c>
      <c r="C57" s="16">
        <v>0</v>
      </c>
      <c r="D57" s="44">
        <v>0</v>
      </c>
      <c r="E57" s="16">
        <v>0</v>
      </c>
      <c r="F57" s="168"/>
      <c r="G57" s="49"/>
      <c r="H57" s="46"/>
      <c r="I57" s="45"/>
      <c r="J57" s="68"/>
      <c r="K57" s="69"/>
      <c r="L57" s="168"/>
      <c r="M57" s="168"/>
      <c r="N57" s="16"/>
      <c r="O57" s="177"/>
      <c r="P57" s="96">
        <f>SUM(D57:O57)</f>
        <v>0</v>
      </c>
    </row>
    <row r="58" spans="1:16" s="24" customFormat="1" ht="153.75" customHeight="1" x14ac:dyDescent="0.85">
      <c r="A58" s="197" t="s">
        <v>64</v>
      </c>
      <c r="B58" s="57">
        <v>0</v>
      </c>
      <c r="C58" s="16">
        <v>0</v>
      </c>
      <c r="D58" s="44">
        <v>0</v>
      </c>
      <c r="E58" s="16">
        <v>0</v>
      </c>
      <c r="F58" s="168"/>
      <c r="G58" s="16"/>
      <c r="H58" s="46"/>
      <c r="I58" s="45"/>
      <c r="J58" s="68"/>
      <c r="K58" s="69"/>
      <c r="L58" s="69"/>
      <c r="M58" s="168"/>
      <c r="N58" s="16"/>
      <c r="O58" s="177"/>
      <c r="P58" s="96">
        <f t="shared" ref="P58:P74" si="11">SUM(D58:O58)</f>
        <v>0</v>
      </c>
    </row>
    <row r="59" spans="1:16" s="24" customFormat="1" ht="153.75" customHeight="1" x14ac:dyDescent="0.85">
      <c r="A59" s="197" t="s">
        <v>65</v>
      </c>
      <c r="B59" s="57">
        <v>0</v>
      </c>
      <c r="C59" s="16">
        <v>0</v>
      </c>
      <c r="D59" s="44">
        <v>0</v>
      </c>
      <c r="E59" s="16">
        <v>0</v>
      </c>
      <c r="F59" s="16"/>
      <c r="G59" s="16"/>
      <c r="H59" s="16"/>
      <c r="I59" s="45"/>
      <c r="J59" s="68"/>
      <c r="K59" s="69"/>
      <c r="L59" s="69"/>
      <c r="M59" s="168"/>
      <c r="N59" s="16"/>
      <c r="O59" s="16"/>
      <c r="P59" s="96">
        <f t="shared" si="11"/>
        <v>0</v>
      </c>
    </row>
    <row r="60" spans="1:16" s="24" customFormat="1" ht="153.75" customHeight="1" x14ac:dyDescent="0.85">
      <c r="A60" s="197" t="s">
        <v>66</v>
      </c>
      <c r="B60" s="57">
        <v>0</v>
      </c>
      <c r="C60" s="16">
        <v>0</v>
      </c>
      <c r="D60" s="44">
        <v>0</v>
      </c>
      <c r="E60" s="16">
        <v>0</v>
      </c>
      <c r="F60" s="16"/>
      <c r="G60" s="16"/>
      <c r="H60" s="16"/>
      <c r="I60" s="45"/>
      <c r="J60" s="68"/>
      <c r="K60" s="69"/>
      <c r="L60" s="69"/>
      <c r="M60" s="168"/>
      <c r="N60" s="16"/>
      <c r="O60" s="16"/>
      <c r="P60" s="96">
        <f t="shared" si="11"/>
        <v>0</v>
      </c>
    </row>
    <row r="61" spans="1:16" s="24" customFormat="1" ht="153.75" customHeight="1" x14ac:dyDescent="0.85">
      <c r="A61" s="197" t="s">
        <v>67</v>
      </c>
      <c r="B61" s="57">
        <v>1340000</v>
      </c>
      <c r="C61" s="16">
        <v>0</v>
      </c>
      <c r="D61" s="44">
        <v>0</v>
      </c>
      <c r="E61" s="16">
        <v>0</v>
      </c>
      <c r="F61" s="16"/>
      <c r="G61" s="16"/>
      <c r="H61" s="16"/>
      <c r="I61" s="45"/>
      <c r="J61" s="68"/>
      <c r="K61" s="69"/>
      <c r="L61" s="69"/>
      <c r="M61" s="168"/>
      <c r="N61" s="177"/>
      <c r="O61" s="177"/>
      <c r="P61" s="96">
        <f t="shared" si="11"/>
        <v>0</v>
      </c>
    </row>
    <row r="62" spans="1:16" s="24" customFormat="1" ht="153.75" customHeight="1" x14ac:dyDescent="0.85">
      <c r="A62" s="197" t="s">
        <v>68</v>
      </c>
      <c r="B62" s="57">
        <v>0</v>
      </c>
      <c r="C62" s="16">
        <v>0</v>
      </c>
      <c r="D62" s="44">
        <v>0</v>
      </c>
      <c r="E62" s="16">
        <v>0</v>
      </c>
      <c r="F62" s="16"/>
      <c r="G62" s="16"/>
      <c r="H62" s="16"/>
      <c r="I62" s="45"/>
      <c r="J62" s="68"/>
      <c r="K62" s="69"/>
      <c r="L62" s="69"/>
      <c r="M62" s="168"/>
      <c r="N62" s="16"/>
      <c r="O62" s="16"/>
      <c r="P62" s="96">
        <f t="shared" si="11"/>
        <v>0</v>
      </c>
    </row>
    <row r="63" spans="1:16" s="24" customFormat="1" ht="153.75" customHeight="1" x14ac:dyDescent="0.85">
      <c r="A63" s="197" t="s">
        <v>69</v>
      </c>
      <c r="B63" s="57">
        <v>0</v>
      </c>
      <c r="C63" s="16">
        <v>0</v>
      </c>
      <c r="D63" s="44">
        <v>0</v>
      </c>
      <c r="E63" s="16">
        <v>0</v>
      </c>
      <c r="F63" s="16"/>
      <c r="G63" s="16"/>
      <c r="H63" s="16"/>
      <c r="I63" s="45"/>
      <c r="J63" s="68"/>
      <c r="K63" s="69"/>
      <c r="L63" s="69"/>
      <c r="M63" s="168"/>
      <c r="N63" s="16"/>
      <c r="O63" s="16"/>
      <c r="P63" s="96">
        <f t="shared" si="11"/>
        <v>0</v>
      </c>
    </row>
    <row r="64" spans="1:16" s="24" customFormat="1" ht="153.75" customHeight="1" x14ac:dyDescent="0.85">
      <c r="A64" s="197" t="s">
        <v>70</v>
      </c>
      <c r="B64" s="57">
        <v>0</v>
      </c>
      <c r="C64" s="16">
        <v>0</v>
      </c>
      <c r="D64" s="44">
        <v>0</v>
      </c>
      <c r="E64" s="16">
        <v>0</v>
      </c>
      <c r="F64" s="16"/>
      <c r="G64" s="16"/>
      <c r="H64" s="16"/>
      <c r="I64" s="45"/>
      <c r="J64" s="68"/>
      <c r="K64" s="69"/>
      <c r="L64" s="69"/>
      <c r="M64" s="168"/>
      <c r="N64" s="16"/>
      <c r="O64" s="16"/>
      <c r="P64" s="96">
        <f t="shared" si="11"/>
        <v>0</v>
      </c>
    </row>
    <row r="65" spans="1:16" s="24" customFormat="1" ht="153.75" customHeight="1" thickBot="1" x14ac:dyDescent="0.7">
      <c r="A65" s="201" t="s">
        <v>71</v>
      </c>
      <c r="B65" s="59">
        <v>0</v>
      </c>
      <c r="C65" s="38">
        <v>0</v>
      </c>
      <c r="D65" s="50">
        <v>0</v>
      </c>
      <c r="E65" s="38">
        <v>0</v>
      </c>
      <c r="F65" s="38">
        <v>0</v>
      </c>
      <c r="G65" s="38">
        <v>0</v>
      </c>
      <c r="H65" s="38">
        <v>0</v>
      </c>
      <c r="I65" s="51">
        <v>0</v>
      </c>
      <c r="J65" s="222">
        <v>0</v>
      </c>
      <c r="K65" s="75">
        <v>0</v>
      </c>
      <c r="L65" s="75">
        <v>0</v>
      </c>
      <c r="M65" s="75">
        <v>0</v>
      </c>
      <c r="N65" s="38">
        <v>0</v>
      </c>
      <c r="O65" s="38">
        <v>0</v>
      </c>
      <c r="P65" s="98">
        <f t="shared" si="11"/>
        <v>0</v>
      </c>
    </row>
    <row r="66" spans="1:16" s="24" customFormat="1" ht="88.5" customHeight="1" x14ac:dyDescent="0.6">
      <c r="A66" s="203" t="s">
        <v>72</v>
      </c>
      <c r="B66" s="60">
        <f>+B67+B68+B69+B70</f>
        <v>0</v>
      </c>
      <c r="C66" s="23">
        <v>0</v>
      </c>
      <c r="D66" s="204">
        <v>0</v>
      </c>
      <c r="E66" s="23">
        <v>0</v>
      </c>
      <c r="F66" s="23">
        <v>0</v>
      </c>
      <c r="G66" s="23">
        <v>0</v>
      </c>
      <c r="H66" s="205">
        <f>H67</f>
        <v>0</v>
      </c>
      <c r="I66" s="206">
        <f>I67</f>
        <v>0</v>
      </c>
      <c r="J66" s="206">
        <f t="shared" ref="J66:O66" si="12">J67</f>
        <v>0</v>
      </c>
      <c r="K66" s="206">
        <f t="shared" si="12"/>
        <v>0</v>
      </c>
      <c r="L66" s="206">
        <f t="shared" si="12"/>
        <v>0</v>
      </c>
      <c r="M66" s="206">
        <f t="shared" si="12"/>
        <v>0</v>
      </c>
      <c r="N66" s="206">
        <f t="shared" si="12"/>
        <v>0</v>
      </c>
      <c r="O66" s="206">
        <f t="shared" si="12"/>
        <v>0</v>
      </c>
      <c r="P66" s="207">
        <f>SUM(D66:O66)</f>
        <v>0</v>
      </c>
    </row>
    <row r="67" spans="1:16" s="24" customFormat="1" ht="88.5" customHeight="1" x14ac:dyDescent="0.65">
      <c r="A67" s="198" t="s">
        <v>73</v>
      </c>
      <c r="B67" s="57">
        <v>0</v>
      </c>
      <c r="C67" s="26">
        <v>0</v>
      </c>
      <c r="D67" s="44">
        <v>0</v>
      </c>
      <c r="E67" s="26">
        <v>0</v>
      </c>
      <c r="F67" s="26">
        <v>0</v>
      </c>
      <c r="G67" s="26">
        <v>0</v>
      </c>
      <c r="H67" s="117"/>
      <c r="I67" s="120"/>
      <c r="J67" s="70"/>
      <c r="K67" s="64"/>
      <c r="L67" s="71"/>
      <c r="M67" s="64"/>
      <c r="N67" s="26">
        <v>0</v>
      </c>
      <c r="O67" s="127"/>
      <c r="P67" s="96">
        <f t="shared" si="11"/>
        <v>0</v>
      </c>
    </row>
    <row r="68" spans="1:16" s="24" customFormat="1" ht="88.5" customHeight="1" x14ac:dyDescent="0.65">
      <c r="A68" s="198" t="s">
        <v>74</v>
      </c>
      <c r="B68" s="57">
        <v>0</v>
      </c>
      <c r="C68" s="26">
        <v>0</v>
      </c>
      <c r="D68" s="44">
        <v>0</v>
      </c>
      <c r="E68" s="26">
        <v>0</v>
      </c>
      <c r="F68" s="26">
        <v>0</v>
      </c>
      <c r="G68" s="26">
        <v>0</v>
      </c>
      <c r="H68" s="26">
        <v>0</v>
      </c>
      <c r="I68" s="120">
        <v>0</v>
      </c>
      <c r="J68" s="32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96">
        <f t="shared" si="11"/>
        <v>0</v>
      </c>
    </row>
    <row r="69" spans="1:16" s="24" customFormat="1" ht="128.25" customHeight="1" x14ac:dyDescent="0.65">
      <c r="A69" s="197" t="s">
        <v>75</v>
      </c>
      <c r="B69" s="57">
        <v>0</v>
      </c>
      <c r="C69" s="26">
        <v>0</v>
      </c>
      <c r="D69" s="44">
        <v>0</v>
      </c>
      <c r="E69" s="26">
        <v>0</v>
      </c>
      <c r="F69" s="26">
        <v>0</v>
      </c>
      <c r="G69" s="26">
        <v>0</v>
      </c>
      <c r="H69" s="26">
        <v>0</v>
      </c>
      <c r="I69" s="45">
        <v>0</v>
      </c>
      <c r="J69" s="32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6">
        <f t="shared" si="11"/>
        <v>0</v>
      </c>
    </row>
    <row r="70" spans="1:16" s="24" customFormat="1" ht="173.25" customHeight="1" x14ac:dyDescent="0.65">
      <c r="A70" s="197" t="s">
        <v>76</v>
      </c>
      <c r="B70" s="57">
        <v>0</v>
      </c>
      <c r="C70" s="26">
        <v>0</v>
      </c>
      <c r="D70" s="44">
        <v>0</v>
      </c>
      <c r="E70" s="26">
        <v>0</v>
      </c>
      <c r="F70" s="26">
        <v>0</v>
      </c>
      <c r="G70" s="26">
        <v>0</v>
      </c>
      <c r="H70" s="26">
        <v>0</v>
      </c>
      <c r="I70" s="45">
        <v>0</v>
      </c>
      <c r="J70" s="32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96">
        <f t="shared" si="11"/>
        <v>0</v>
      </c>
    </row>
    <row r="71" spans="1:16" s="24" customFormat="1" ht="158.25" customHeight="1" x14ac:dyDescent="0.65">
      <c r="A71" s="199" t="s">
        <v>77</v>
      </c>
      <c r="B71" s="58">
        <f>+B72+B73</f>
        <v>0</v>
      </c>
      <c r="C71" s="34">
        <v>0</v>
      </c>
      <c r="D71" s="44">
        <v>0</v>
      </c>
      <c r="E71" s="34">
        <v>0</v>
      </c>
      <c r="F71" s="34">
        <v>0</v>
      </c>
      <c r="G71" s="34">
        <v>0</v>
      </c>
      <c r="H71" s="34">
        <v>0</v>
      </c>
      <c r="I71" s="37">
        <v>0</v>
      </c>
      <c r="J71" s="47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96">
        <f t="shared" si="11"/>
        <v>0</v>
      </c>
    </row>
    <row r="72" spans="1:16" s="24" customFormat="1" ht="88.5" customHeight="1" x14ac:dyDescent="0.65">
      <c r="A72" s="197" t="s">
        <v>78</v>
      </c>
      <c r="B72" s="57">
        <v>0</v>
      </c>
      <c r="C72" s="26">
        <v>0</v>
      </c>
      <c r="D72" s="44">
        <v>0</v>
      </c>
      <c r="E72" s="26">
        <v>0</v>
      </c>
      <c r="F72" s="26">
        <v>0</v>
      </c>
      <c r="G72" s="26">
        <v>0</v>
      </c>
      <c r="H72" s="26">
        <v>0</v>
      </c>
      <c r="I72" s="45">
        <v>0</v>
      </c>
      <c r="J72" s="32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6">
        <f t="shared" si="11"/>
        <v>0</v>
      </c>
    </row>
    <row r="73" spans="1:16" s="24" customFormat="1" ht="188.25" customHeight="1" x14ac:dyDescent="0.65">
      <c r="A73" s="197" t="s">
        <v>79</v>
      </c>
      <c r="B73" s="57">
        <v>0</v>
      </c>
      <c r="C73" s="26">
        <v>0</v>
      </c>
      <c r="D73" s="44">
        <v>0</v>
      </c>
      <c r="E73" s="26">
        <v>0</v>
      </c>
      <c r="F73" s="26">
        <v>0</v>
      </c>
      <c r="G73" s="26">
        <v>0</v>
      </c>
      <c r="H73" s="26">
        <v>0</v>
      </c>
      <c r="I73" s="45">
        <v>0</v>
      </c>
      <c r="J73" s="32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96">
        <f t="shared" si="11"/>
        <v>0</v>
      </c>
    </row>
    <row r="74" spans="1:16" s="24" customFormat="1" ht="56.25" customHeight="1" x14ac:dyDescent="0.65">
      <c r="A74" s="199" t="s">
        <v>80</v>
      </c>
      <c r="B74" s="58">
        <f>+B75+B76+B77</f>
        <v>0</v>
      </c>
      <c r="C74" s="164">
        <v>0</v>
      </c>
      <c r="D74" s="163">
        <v>0</v>
      </c>
      <c r="E74" s="34">
        <v>0</v>
      </c>
      <c r="F74" s="34">
        <v>0</v>
      </c>
      <c r="G74" s="34">
        <v>0</v>
      </c>
      <c r="H74" s="34">
        <v>0</v>
      </c>
      <c r="I74" s="37">
        <v>0</v>
      </c>
      <c r="J74" s="47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96">
        <f t="shared" si="11"/>
        <v>0</v>
      </c>
    </row>
    <row r="75" spans="1:16" s="24" customFormat="1" ht="123.75" customHeight="1" x14ac:dyDescent="0.65">
      <c r="A75" s="197" t="s">
        <v>81</v>
      </c>
      <c r="B75" s="57">
        <v>0</v>
      </c>
      <c r="C75" s="77">
        <v>0</v>
      </c>
      <c r="D75" s="163">
        <v>0</v>
      </c>
      <c r="E75" s="26">
        <v>0</v>
      </c>
      <c r="F75" s="26">
        <v>0</v>
      </c>
      <c r="G75" s="26">
        <v>0</v>
      </c>
      <c r="H75" s="26">
        <v>0</v>
      </c>
      <c r="I75" s="45">
        <v>0</v>
      </c>
      <c r="J75" s="32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97">
        <f t="shared" si="7"/>
        <v>0</v>
      </c>
    </row>
    <row r="76" spans="1:16" s="24" customFormat="1" ht="131.25" customHeight="1" x14ac:dyDescent="0.65">
      <c r="A76" s="197" t="s">
        <v>82</v>
      </c>
      <c r="B76" s="57">
        <v>0</v>
      </c>
      <c r="C76" s="77">
        <v>0</v>
      </c>
      <c r="D76" s="163">
        <v>0</v>
      </c>
      <c r="E76" s="26">
        <v>0</v>
      </c>
      <c r="F76" s="26">
        <v>0</v>
      </c>
      <c r="G76" s="26">
        <v>0</v>
      </c>
      <c r="H76" s="26">
        <v>0</v>
      </c>
      <c r="I76" s="45">
        <v>0</v>
      </c>
      <c r="J76" s="32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97">
        <f t="shared" si="7"/>
        <v>0</v>
      </c>
    </row>
    <row r="77" spans="1:16" s="24" customFormat="1" ht="150.75" customHeight="1" x14ac:dyDescent="0.65">
      <c r="A77" s="197" t="s">
        <v>83</v>
      </c>
      <c r="B77" s="57">
        <v>0</v>
      </c>
      <c r="C77" s="77">
        <v>0</v>
      </c>
      <c r="D77" s="163">
        <v>0</v>
      </c>
      <c r="E77" s="26">
        <v>0</v>
      </c>
      <c r="F77" s="26">
        <v>0</v>
      </c>
      <c r="G77" s="26">
        <v>0</v>
      </c>
      <c r="H77" s="26">
        <v>0</v>
      </c>
      <c r="I77" s="45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97">
        <f t="shared" si="7"/>
        <v>0</v>
      </c>
    </row>
    <row r="78" spans="1:16" s="24" customFormat="1" ht="88.5" customHeight="1" x14ac:dyDescent="0.6">
      <c r="A78" s="194" t="s">
        <v>84</v>
      </c>
      <c r="B78" s="58">
        <f>+B79+B82+B85</f>
        <v>0</v>
      </c>
      <c r="C78" s="164">
        <v>0</v>
      </c>
      <c r="D78" s="163">
        <v>0</v>
      </c>
      <c r="E78" s="34">
        <v>0</v>
      </c>
      <c r="F78" s="34">
        <v>0</v>
      </c>
      <c r="G78" s="34">
        <v>0</v>
      </c>
      <c r="H78" s="34">
        <v>0</v>
      </c>
      <c r="I78" s="37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97">
        <f t="shared" ref="P78:P86" si="13">D78</f>
        <v>0</v>
      </c>
    </row>
    <row r="79" spans="1:16" s="24" customFormat="1" ht="88.5" customHeight="1" x14ac:dyDescent="0.6">
      <c r="A79" s="200" t="s">
        <v>85</v>
      </c>
      <c r="B79" s="58">
        <f>+B80+B81</f>
        <v>0</v>
      </c>
      <c r="C79" s="164">
        <v>0</v>
      </c>
      <c r="D79" s="163">
        <v>0</v>
      </c>
      <c r="E79" s="34">
        <v>0</v>
      </c>
      <c r="F79" s="34">
        <v>0</v>
      </c>
      <c r="G79" s="34">
        <v>0</v>
      </c>
      <c r="H79" s="34">
        <v>0</v>
      </c>
      <c r="I79" s="37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97">
        <f t="shared" si="13"/>
        <v>0</v>
      </c>
    </row>
    <row r="80" spans="1:16" s="24" customFormat="1" ht="105.75" customHeight="1" x14ac:dyDescent="0.65">
      <c r="A80" s="197" t="s">
        <v>86</v>
      </c>
      <c r="B80" s="57">
        <v>0</v>
      </c>
      <c r="C80" s="77">
        <v>0</v>
      </c>
      <c r="D80" s="163">
        <v>0</v>
      </c>
      <c r="E80" s="26">
        <v>0</v>
      </c>
      <c r="F80" s="26">
        <v>0</v>
      </c>
      <c r="G80" s="26">
        <v>0</v>
      </c>
      <c r="H80" s="26">
        <v>0</v>
      </c>
      <c r="I80" s="45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97">
        <f t="shared" si="13"/>
        <v>0</v>
      </c>
    </row>
    <row r="81" spans="1:18" s="24" customFormat="1" ht="88.5" customHeight="1" x14ac:dyDescent="0.65">
      <c r="A81" s="197" t="s">
        <v>87</v>
      </c>
      <c r="B81" s="57">
        <v>0</v>
      </c>
      <c r="C81" s="77">
        <v>0</v>
      </c>
      <c r="D81" s="163">
        <v>0</v>
      </c>
      <c r="E81" s="26">
        <v>0</v>
      </c>
      <c r="F81" s="26">
        <v>0</v>
      </c>
      <c r="G81" s="26">
        <v>0</v>
      </c>
      <c r="H81" s="26">
        <v>0</v>
      </c>
      <c r="I81" s="45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97">
        <f t="shared" si="13"/>
        <v>0</v>
      </c>
    </row>
    <row r="82" spans="1:18" s="24" customFormat="1" ht="88.5" customHeight="1" x14ac:dyDescent="0.6">
      <c r="A82" s="200" t="s">
        <v>88</v>
      </c>
      <c r="B82" s="58">
        <f>+B83+B84</f>
        <v>0</v>
      </c>
      <c r="C82" s="164">
        <v>0</v>
      </c>
      <c r="D82" s="163">
        <v>0</v>
      </c>
      <c r="E82" s="34">
        <v>0</v>
      </c>
      <c r="F82" s="34">
        <v>0</v>
      </c>
      <c r="G82" s="34">
        <v>0</v>
      </c>
      <c r="H82" s="34">
        <v>0</v>
      </c>
      <c r="I82" s="37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97">
        <f t="shared" si="13"/>
        <v>0</v>
      </c>
    </row>
    <row r="83" spans="1:18" s="24" customFormat="1" ht="143.25" customHeight="1" x14ac:dyDescent="0.65">
      <c r="A83" s="197" t="s">
        <v>89</v>
      </c>
      <c r="B83" s="57">
        <v>0</v>
      </c>
      <c r="C83" s="77">
        <v>0</v>
      </c>
      <c r="D83" s="163">
        <v>0</v>
      </c>
      <c r="E83" s="26">
        <v>0</v>
      </c>
      <c r="F83" s="26">
        <v>0</v>
      </c>
      <c r="G83" s="26">
        <v>0</v>
      </c>
      <c r="H83" s="26">
        <v>0</v>
      </c>
      <c r="I83" s="45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97">
        <f t="shared" si="13"/>
        <v>0</v>
      </c>
    </row>
    <row r="84" spans="1:18" s="24" customFormat="1" ht="116.25" customHeight="1" x14ac:dyDescent="0.65">
      <c r="A84" s="197" t="s">
        <v>90</v>
      </c>
      <c r="B84" s="57">
        <v>0</v>
      </c>
      <c r="C84" s="77">
        <v>0</v>
      </c>
      <c r="D84" s="163">
        <v>0</v>
      </c>
      <c r="E84" s="26">
        <v>0</v>
      </c>
      <c r="F84" s="26">
        <v>0</v>
      </c>
      <c r="G84" s="26">
        <v>0</v>
      </c>
      <c r="H84" s="26">
        <v>0</v>
      </c>
      <c r="I84" s="45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97">
        <f t="shared" si="13"/>
        <v>0</v>
      </c>
    </row>
    <row r="85" spans="1:18" s="24" customFormat="1" ht="88.5" customHeight="1" x14ac:dyDescent="0.6">
      <c r="A85" s="200" t="s">
        <v>91</v>
      </c>
      <c r="B85" s="58">
        <f>+B86</f>
        <v>0</v>
      </c>
      <c r="C85" s="164">
        <v>0</v>
      </c>
      <c r="D85" s="163">
        <v>0</v>
      </c>
      <c r="E85" s="34">
        <v>0</v>
      </c>
      <c r="F85" s="34">
        <v>0</v>
      </c>
      <c r="G85" s="34">
        <v>0</v>
      </c>
      <c r="H85" s="34">
        <v>0</v>
      </c>
      <c r="I85" s="37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97">
        <f t="shared" si="13"/>
        <v>0</v>
      </c>
    </row>
    <row r="86" spans="1:18" s="24" customFormat="1" ht="146.25" customHeight="1" thickBot="1" x14ac:dyDescent="0.7">
      <c r="A86" s="201" t="s">
        <v>92</v>
      </c>
      <c r="B86" s="59">
        <v>0</v>
      </c>
      <c r="C86" s="165">
        <v>0</v>
      </c>
      <c r="D86" s="166">
        <v>0</v>
      </c>
      <c r="E86" s="38">
        <v>0</v>
      </c>
      <c r="F86" s="38">
        <v>0</v>
      </c>
      <c r="G86" s="38">
        <v>0</v>
      </c>
      <c r="H86" s="38">
        <v>0</v>
      </c>
      <c r="I86" s="51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100">
        <f t="shared" si="13"/>
        <v>0</v>
      </c>
    </row>
    <row r="87" spans="1:18" s="24" customFormat="1" ht="123.75" customHeight="1" thickBot="1" x14ac:dyDescent="1.2">
      <c r="A87" s="202" t="s">
        <v>93</v>
      </c>
      <c r="B87" s="217">
        <f>B56+B38+B28+B18+B12</f>
        <v>286290776</v>
      </c>
      <c r="C87" s="129">
        <f>C56+C38-C28+C18+C12+C66</f>
        <v>0</v>
      </c>
      <c r="D87" s="209">
        <f>D56+D38+D28+D18+D12</f>
        <v>12055076.41</v>
      </c>
      <c r="E87" s="174">
        <f t="shared" ref="E87:H87" si="14">E56+E38+E28+E18+E12</f>
        <v>0</v>
      </c>
      <c r="F87" s="174">
        <f>F56+F38+F28+F18+F12</f>
        <v>0</v>
      </c>
      <c r="G87" s="130">
        <f>G56+G38+G28+G18+G12</f>
        <v>0</v>
      </c>
      <c r="H87" s="130">
        <f t="shared" si="14"/>
        <v>0</v>
      </c>
      <c r="I87" s="131">
        <f>I56+I38+I28+I18+I12+I66</f>
        <v>0</v>
      </c>
      <c r="J87" s="174">
        <f>J12+J18+J28+J38+J56+J66</f>
        <v>0</v>
      </c>
      <c r="K87" s="130">
        <f>K56+K38+K28+K18+K12</f>
        <v>0</v>
      </c>
      <c r="L87" s="174">
        <f>L56+L38+L28+L18+L12+L66</f>
        <v>0</v>
      </c>
      <c r="M87" s="173">
        <f>M56+M38+M28+M18+M12+M66</f>
        <v>0</v>
      </c>
      <c r="N87" s="179">
        <f>N56+N38+N28+N18+N12</f>
        <v>0</v>
      </c>
      <c r="O87" s="183">
        <f>O56+O38+O28+O18+O12</f>
        <v>0</v>
      </c>
      <c r="P87" s="208">
        <f>P56+P38+P28+P18+P12+P66</f>
        <v>12055076.41</v>
      </c>
      <c r="Q87" s="79"/>
    </row>
    <row r="88" spans="1:18" x14ac:dyDescent="0.25">
      <c r="A88" s="1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4"/>
    </row>
    <row r="89" spans="1:18" s="87" customFormat="1" ht="78" customHeight="1" x14ac:dyDescent="0.9">
      <c r="A89" s="160" t="s">
        <v>122</v>
      </c>
      <c r="B89" s="145"/>
      <c r="C89" s="145"/>
      <c r="D89" s="145"/>
      <c r="E89" s="84"/>
      <c r="F89" s="84"/>
      <c r="G89" s="84"/>
      <c r="H89" s="84"/>
      <c r="I89" s="85"/>
      <c r="J89" s="84"/>
      <c r="K89" s="84"/>
      <c r="L89" s="84"/>
      <c r="M89" s="84"/>
      <c r="N89" s="84"/>
      <c r="O89" s="84"/>
      <c r="P89" s="86"/>
      <c r="R89" s="88"/>
    </row>
    <row r="90" spans="1:18" s="87" customFormat="1" ht="78" customHeight="1" x14ac:dyDescent="0.9">
      <c r="A90" s="161" t="s">
        <v>94</v>
      </c>
      <c r="B90" s="145"/>
      <c r="C90" s="145"/>
      <c r="D90" s="145"/>
      <c r="E90" s="84"/>
      <c r="F90" s="84"/>
      <c r="G90" s="84"/>
      <c r="H90" s="84"/>
      <c r="I90" s="85"/>
      <c r="J90" s="84"/>
      <c r="K90" s="84"/>
      <c r="L90" s="84"/>
      <c r="M90" s="175"/>
      <c r="N90" s="178"/>
      <c r="O90" s="175"/>
      <c r="P90" s="89"/>
      <c r="R90" s="88"/>
    </row>
    <row r="91" spans="1:18" s="87" customFormat="1" ht="78" customHeight="1" x14ac:dyDescent="0.9">
      <c r="A91" s="160" t="s">
        <v>95</v>
      </c>
      <c r="B91" s="145"/>
      <c r="C91" s="145"/>
      <c r="D91" s="145"/>
      <c r="E91" s="84"/>
      <c r="F91" s="84"/>
      <c r="G91" s="84"/>
      <c r="H91" s="84"/>
      <c r="I91" s="85"/>
      <c r="J91" s="84"/>
      <c r="K91" s="84"/>
      <c r="L91" s="84"/>
      <c r="M91" s="176"/>
      <c r="N91" s="84"/>
      <c r="O91" s="84"/>
      <c r="P91" s="86"/>
      <c r="R91" s="88"/>
    </row>
    <row r="92" spans="1:18" s="87" customFormat="1" ht="160.5" customHeight="1" x14ac:dyDescent="0.9">
      <c r="A92" s="245" t="s">
        <v>96</v>
      </c>
      <c r="B92" s="246"/>
      <c r="C92" s="246"/>
      <c r="D92" s="246"/>
      <c r="E92" s="84"/>
      <c r="F92" s="84"/>
      <c r="G92" s="84"/>
      <c r="H92" s="84"/>
      <c r="I92" s="85"/>
      <c r="J92" s="84"/>
      <c r="K92" s="84"/>
      <c r="L92" s="84"/>
      <c r="M92" s="175"/>
      <c r="N92" s="84"/>
      <c r="O92" s="84"/>
      <c r="P92" s="89"/>
    </row>
    <row r="93" spans="1:18" s="87" customFormat="1" ht="78" customHeight="1" x14ac:dyDescent="0.9">
      <c r="A93" s="162" t="s">
        <v>121</v>
      </c>
      <c r="B93" s="145"/>
      <c r="C93" s="145"/>
      <c r="D93" s="145"/>
      <c r="E93" s="84"/>
      <c r="F93" s="84"/>
      <c r="G93" s="84"/>
      <c r="H93" s="84"/>
      <c r="I93" s="85"/>
      <c r="J93" s="84"/>
      <c r="K93" s="84"/>
      <c r="L93" s="84"/>
      <c r="M93" s="84"/>
      <c r="N93" s="84"/>
      <c r="O93" s="84"/>
      <c r="P93" s="90"/>
    </row>
    <row r="94" spans="1:18" s="87" customFormat="1" ht="186" customHeight="1" x14ac:dyDescent="0.55000000000000004">
      <c r="A94" s="245" t="s">
        <v>97</v>
      </c>
      <c r="B94" s="246"/>
      <c r="C94" s="246"/>
      <c r="D94" s="246"/>
      <c r="E94" s="84"/>
      <c r="F94" s="84"/>
      <c r="G94" s="84"/>
      <c r="H94" s="84"/>
      <c r="I94" s="85"/>
      <c r="J94" s="84"/>
      <c r="K94" s="84"/>
      <c r="L94" s="84"/>
      <c r="M94" s="84"/>
      <c r="N94" s="84"/>
      <c r="O94" s="84"/>
      <c r="P94" s="90"/>
    </row>
    <row r="95" spans="1:18" s="87" customFormat="1" ht="173.25" customHeight="1" x14ac:dyDescent="0.55000000000000004">
      <c r="A95" s="245"/>
      <c r="B95" s="246"/>
      <c r="C95" s="246"/>
      <c r="D95" s="246"/>
      <c r="E95" s="84"/>
      <c r="F95" s="84"/>
      <c r="G95" s="84"/>
      <c r="H95" s="84"/>
      <c r="I95" s="85"/>
      <c r="J95" s="84"/>
      <c r="K95" s="84"/>
      <c r="L95" s="84"/>
      <c r="M95" s="84"/>
      <c r="N95" s="84"/>
      <c r="O95" s="84"/>
      <c r="P95" s="90"/>
    </row>
    <row r="96" spans="1:18" ht="107.25" customHeight="1" x14ac:dyDescent="0.25">
      <c r="A96" s="5"/>
      <c r="B96" s="6"/>
      <c r="C96" s="6"/>
      <c r="D96" s="6"/>
      <c r="E96" s="6"/>
      <c r="F96" s="6"/>
      <c r="G96" s="17"/>
      <c r="H96" s="6"/>
      <c r="I96" s="7"/>
      <c r="J96" s="6"/>
      <c r="K96" s="6"/>
      <c r="L96" s="6"/>
      <c r="M96" s="6"/>
      <c r="N96" s="6"/>
      <c r="O96" s="6"/>
      <c r="P96" s="8"/>
    </row>
    <row r="97" spans="1:16" ht="18.75" x14ac:dyDescent="0.3">
      <c r="A97" s="18"/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19"/>
      <c r="N97" s="6"/>
      <c r="O97" s="6"/>
      <c r="P97" s="8"/>
    </row>
    <row r="98" spans="1:16" ht="62.25" x14ac:dyDescent="0.9">
      <c r="A98" s="143" t="s">
        <v>98</v>
      </c>
      <c r="B98" s="144"/>
      <c r="C98" s="144"/>
      <c r="D98" s="227" t="s">
        <v>99</v>
      </c>
      <c r="E98" s="227"/>
      <c r="F98" s="144"/>
      <c r="G98" s="144"/>
      <c r="H98" s="145"/>
      <c r="I98" s="248" t="s">
        <v>100</v>
      </c>
      <c r="J98" s="248"/>
      <c r="K98" s="248"/>
      <c r="L98" s="248"/>
      <c r="M98" s="248"/>
      <c r="N98" s="6"/>
      <c r="O98" s="6"/>
      <c r="P98" s="8"/>
    </row>
    <row r="99" spans="1:16" ht="62.25" x14ac:dyDescent="0.9">
      <c r="A99" s="143"/>
      <c r="B99" s="146"/>
      <c r="C99" s="147"/>
      <c r="D99" s="148"/>
      <c r="E99" s="149"/>
      <c r="F99" s="147"/>
      <c r="G99" s="147"/>
      <c r="H99" s="145"/>
      <c r="I99" s="150"/>
      <c r="J99" s="151"/>
      <c r="K99" s="152"/>
      <c r="L99" s="147"/>
      <c r="M99" s="147"/>
      <c r="N99" s="6"/>
      <c r="O99" s="6"/>
      <c r="P99" s="8"/>
    </row>
    <row r="100" spans="1:16" ht="62.25" x14ac:dyDescent="0.9">
      <c r="A100" s="143"/>
      <c r="B100" s="146"/>
      <c r="C100" s="147"/>
      <c r="D100" s="148"/>
      <c r="E100" s="149"/>
      <c r="F100" s="147"/>
      <c r="G100" s="147"/>
      <c r="H100" s="145"/>
      <c r="I100" s="150"/>
      <c r="J100" s="151"/>
      <c r="K100" s="152"/>
      <c r="L100" s="147"/>
      <c r="M100" s="147"/>
      <c r="N100" s="6"/>
      <c r="O100" s="6"/>
      <c r="P100" s="8"/>
    </row>
    <row r="101" spans="1:16" ht="62.25" x14ac:dyDescent="0.9">
      <c r="A101" s="143" t="s">
        <v>101</v>
      </c>
      <c r="B101" s="146"/>
      <c r="C101" s="227" t="s">
        <v>102</v>
      </c>
      <c r="D101" s="227"/>
      <c r="E101" s="227"/>
      <c r="F101" s="227"/>
      <c r="G101" s="144"/>
      <c r="H101" s="145"/>
      <c r="I101" s="150"/>
      <c r="J101" s="227" t="s">
        <v>103</v>
      </c>
      <c r="K101" s="227"/>
      <c r="L101" s="227"/>
      <c r="M101" s="147"/>
      <c r="N101" s="6"/>
      <c r="O101" s="6"/>
      <c r="P101" s="8"/>
    </row>
    <row r="102" spans="1:16" ht="62.25" x14ac:dyDescent="0.9">
      <c r="A102" s="153" t="s">
        <v>104</v>
      </c>
      <c r="B102" s="154"/>
      <c r="C102" s="227" t="s">
        <v>106</v>
      </c>
      <c r="D102" s="227"/>
      <c r="E102" s="227"/>
      <c r="F102" s="227"/>
      <c r="G102" s="154"/>
      <c r="H102" s="145"/>
      <c r="I102" s="248" t="s">
        <v>107</v>
      </c>
      <c r="J102" s="248"/>
      <c r="K102" s="248"/>
      <c r="L102" s="248"/>
      <c r="M102" s="248"/>
      <c r="N102" s="6"/>
      <c r="O102" s="6"/>
      <c r="P102" s="8"/>
    </row>
    <row r="103" spans="1:16" ht="62.25" x14ac:dyDescent="0.9">
      <c r="A103" s="143" t="s">
        <v>105</v>
      </c>
      <c r="B103" s="144"/>
      <c r="G103" s="144"/>
      <c r="H103" s="145"/>
      <c r="N103" s="6"/>
      <c r="O103" s="6"/>
      <c r="P103" s="8"/>
    </row>
    <row r="104" spans="1:16" ht="62.25" x14ac:dyDescent="0.9">
      <c r="A104" s="143"/>
      <c r="B104" s="146"/>
      <c r="C104" s="155"/>
      <c r="D104" s="155"/>
      <c r="E104" s="155"/>
      <c r="F104" s="155"/>
      <c r="G104" s="147"/>
      <c r="H104" s="147"/>
      <c r="I104" s="150"/>
      <c r="J104" s="152"/>
      <c r="K104" s="156"/>
      <c r="L104" s="147"/>
      <c r="M104" s="147"/>
      <c r="N104" s="6"/>
      <c r="O104" s="6"/>
      <c r="P104" s="8"/>
    </row>
    <row r="105" spans="1:16" ht="61.5" x14ac:dyDescent="0.85">
      <c r="A105" s="157"/>
      <c r="B105" s="147"/>
      <c r="C105" s="147"/>
      <c r="D105" s="147"/>
      <c r="E105" s="147"/>
      <c r="F105" s="147"/>
      <c r="G105" s="147"/>
      <c r="H105" s="147"/>
      <c r="I105" s="150"/>
      <c r="J105" s="147"/>
      <c r="K105" s="147"/>
      <c r="L105" s="147"/>
      <c r="M105" s="147"/>
      <c r="N105" s="6"/>
      <c r="O105" s="6"/>
      <c r="P105" s="8"/>
    </row>
    <row r="106" spans="1:16" ht="61.5" x14ac:dyDescent="0.85">
      <c r="A106" s="157"/>
      <c r="B106" s="144"/>
      <c r="C106" s="144"/>
      <c r="D106" s="227" t="s">
        <v>108</v>
      </c>
      <c r="E106" s="227"/>
      <c r="F106" s="227"/>
      <c r="G106" s="227"/>
      <c r="H106" s="227"/>
      <c r="I106" s="227"/>
      <c r="J106" s="227"/>
      <c r="K106" s="144"/>
      <c r="L106" s="144"/>
      <c r="M106" s="144"/>
      <c r="N106" s="6"/>
      <c r="O106" s="6"/>
      <c r="P106" s="8"/>
    </row>
    <row r="107" spans="1:16" ht="61.5" x14ac:dyDescent="0.85">
      <c r="A107" s="157"/>
      <c r="B107" s="154"/>
      <c r="C107" s="154"/>
      <c r="D107" s="247" t="s">
        <v>119</v>
      </c>
      <c r="E107" s="247"/>
      <c r="F107" s="247"/>
      <c r="G107" s="247"/>
      <c r="H107" s="247"/>
      <c r="I107" s="247"/>
      <c r="J107" s="154"/>
      <c r="K107" s="154"/>
      <c r="L107" s="154"/>
      <c r="M107" s="154"/>
      <c r="N107" s="52"/>
      <c r="O107" s="52"/>
      <c r="P107" s="53"/>
    </row>
    <row r="108" spans="1:16" ht="61.5" x14ac:dyDescent="0.85">
      <c r="A108" s="157"/>
      <c r="B108" s="144"/>
      <c r="C108" s="144"/>
      <c r="D108" s="227"/>
      <c r="E108" s="227"/>
      <c r="F108" s="227"/>
      <c r="G108" s="227"/>
      <c r="H108" s="227"/>
      <c r="I108" s="144"/>
      <c r="J108" s="144"/>
      <c r="K108" s="144"/>
      <c r="L108" s="144"/>
      <c r="M108" s="144"/>
      <c r="N108" s="52"/>
      <c r="O108" s="52"/>
      <c r="P108" s="53"/>
    </row>
    <row r="109" spans="1:16" ht="62.25" thickBot="1" x14ac:dyDescent="0.95">
      <c r="A109" s="158"/>
      <c r="B109" s="159"/>
      <c r="C109" s="159"/>
      <c r="D109" s="228"/>
      <c r="E109" s="228"/>
      <c r="F109" s="228"/>
      <c r="G109" s="228"/>
      <c r="H109" s="228"/>
      <c r="I109" s="159"/>
      <c r="J109" s="159"/>
      <c r="K109" s="159"/>
      <c r="L109" s="159"/>
      <c r="M109" s="159"/>
      <c r="N109" s="54"/>
      <c r="O109" s="54"/>
      <c r="P109" s="55"/>
    </row>
    <row r="110" spans="1:16" ht="21" customHeight="1" x14ac:dyDescent="0.25"/>
  </sheetData>
  <mergeCells count="21">
    <mergeCell ref="D107:I107"/>
    <mergeCell ref="I98:M98"/>
    <mergeCell ref="C101:F101"/>
    <mergeCell ref="J101:L101"/>
    <mergeCell ref="I102:M102"/>
    <mergeCell ref="D108:H108"/>
    <mergeCell ref="D109:H109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2:D92"/>
    <mergeCell ref="A94:D95"/>
    <mergeCell ref="D98:E98"/>
    <mergeCell ref="C102:F102"/>
    <mergeCell ref="D106:J106"/>
  </mergeCells>
  <pageMargins left="0.51181102362204722" right="0.15748031496062992" top="0.70866141732283472" bottom="0.15748031496062992" header="0.31496062992125984" footer="0.15748031496062992"/>
  <pageSetup scale="13" orientation="landscape" r:id="rId1"/>
  <rowBreaks count="2" manualBreakCount="2">
    <brk id="40" max="15" man="1"/>
    <brk id="6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3"/>
  <sheetViews>
    <sheetView workbookViewId="0">
      <selection activeCell="J6" sqref="J6"/>
    </sheetView>
  </sheetViews>
  <sheetFormatPr baseColWidth="10" defaultColWidth="9.140625" defaultRowHeight="15" x14ac:dyDescent="0.25"/>
  <cols>
    <col min="5" max="5" width="21.5703125" customWidth="1"/>
    <col min="6" max="6" width="16.28515625" customWidth="1"/>
  </cols>
  <sheetData>
    <row r="5" spans="5:6" x14ac:dyDescent="0.25">
      <c r="E5" t="s">
        <v>109</v>
      </c>
      <c r="F5" s="101">
        <v>22309270</v>
      </c>
    </row>
    <row r="6" spans="5:6" x14ac:dyDescent="0.25">
      <c r="F6" s="101">
        <v>14275890</v>
      </c>
    </row>
    <row r="7" spans="5:6" x14ac:dyDescent="0.25">
      <c r="F7" s="101">
        <v>390422.58</v>
      </c>
    </row>
    <row r="8" spans="5:6" x14ac:dyDescent="0.25">
      <c r="F8" s="101"/>
    </row>
    <row r="9" spans="5:6" x14ac:dyDescent="0.25">
      <c r="E9" t="s">
        <v>110</v>
      </c>
      <c r="F9" s="101">
        <v>8124211</v>
      </c>
    </row>
    <row r="10" spans="5:6" x14ac:dyDescent="0.25">
      <c r="F10" s="101"/>
    </row>
    <row r="11" spans="5:6" x14ac:dyDescent="0.25">
      <c r="E11" t="s">
        <v>111</v>
      </c>
      <c r="F11" s="101">
        <v>2530089.39</v>
      </c>
    </row>
    <row r="12" spans="5:6" x14ac:dyDescent="0.25">
      <c r="F12" s="101">
        <v>2541971.0299999998</v>
      </c>
    </row>
    <row r="13" spans="5:6" x14ac:dyDescent="0.25">
      <c r="F13" s="101">
        <v>361958.93</v>
      </c>
    </row>
    <row r="14" spans="5:6" x14ac:dyDescent="0.25">
      <c r="F14" s="101"/>
    </row>
    <row r="15" spans="5:6" x14ac:dyDescent="0.25">
      <c r="E15" t="s">
        <v>112</v>
      </c>
      <c r="F15" s="101">
        <v>641336.93000000005</v>
      </c>
    </row>
    <row r="16" spans="5:6" x14ac:dyDescent="0.25">
      <c r="F16" s="101">
        <v>661826.48</v>
      </c>
    </row>
    <row r="17" spans="1:6" x14ac:dyDescent="0.25">
      <c r="F17" s="101">
        <v>660666.37</v>
      </c>
    </row>
    <row r="18" spans="1:6" x14ac:dyDescent="0.25">
      <c r="F18" s="101"/>
    </row>
    <row r="19" spans="1:6" x14ac:dyDescent="0.25">
      <c r="E19" t="s">
        <v>113</v>
      </c>
      <c r="F19" s="101">
        <v>78043.289999999994</v>
      </c>
    </row>
    <row r="20" spans="1:6" x14ac:dyDescent="0.25">
      <c r="F20" s="101">
        <v>133102.78</v>
      </c>
    </row>
    <row r="21" spans="1:6" x14ac:dyDescent="0.25">
      <c r="F21" s="101"/>
    </row>
    <row r="22" spans="1:6" x14ac:dyDescent="0.25">
      <c r="E22" t="s">
        <v>114</v>
      </c>
      <c r="F22" s="101">
        <v>85596.98</v>
      </c>
    </row>
    <row r="23" spans="1:6" x14ac:dyDescent="0.25">
      <c r="F23" s="101"/>
    </row>
    <row r="24" spans="1:6" x14ac:dyDescent="0.25">
      <c r="E24" t="s">
        <v>115</v>
      </c>
      <c r="F24" s="101">
        <v>24780</v>
      </c>
    </row>
    <row r="25" spans="1:6" x14ac:dyDescent="0.25">
      <c r="F25" s="101"/>
    </row>
    <row r="26" spans="1:6" x14ac:dyDescent="0.25">
      <c r="E26" t="s">
        <v>116</v>
      </c>
      <c r="F26" s="101">
        <v>79650</v>
      </c>
    </row>
    <row r="27" spans="1:6" x14ac:dyDescent="0.25">
      <c r="F27" s="101">
        <v>64310</v>
      </c>
    </row>
    <row r="28" spans="1:6" x14ac:dyDescent="0.25">
      <c r="F28" s="101"/>
    </row>
    <row r="29" spans="1:6" x14ac:dyDescent="0.25">
      <c r="E29" t="s">
        <v>117</v>
      </c>
      <c r="F29" s="101">
        <v>19894.8</v>
      </c>
    </row>
    <row r="30" spans="1:6" x14ac:dyDescent="0.25">
      <c r="A30">
        <v>2</v>
      </c>
      <c r="E30" t="s">
        <v>118</v>
      </c>
      <c r="F30" s="101">
        <v>112796.2</v>
      </c>
    </row>
    <row r="31" spans="1:6" x14ac:dyDescent="0.25">
      <c r="F31" s="101"/>
    </row>
    <row r="32" spans="1:6" x14ac:dyDescent="0.25">
      <c r="F32" s="101"/>
    </row>
    <row r="33" spans="6:6" x14ac:dyDescent="0.25">
      <c r="F33" s="101">
        <f>SUM(F5:F32)</f>
        <v>53095816.75999999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Sheet1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2024-02-01T13:29:36Z</cp:lastPrinted>
  <dcterms:created xsi:type="dcterms:W3CDTF">2022-07-08T18:33:09Z</dcterms:created>
  <dcterms:modified xsi:type="dcterms:W3CDTF">2024-02-06T12:49:31Z</dcterms:modified>
</cp:coreProperties>
</file>