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septiembre 2024\Nominas septiembre 2024\NOMINA PERSONAL TEMPORAL SEPTIEMBRE 2024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Print_Area" localSheetId="0">Hoja1!$A$1:$V$103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5" i="1" l="1"/>
  <c r="K95" i="1"/>
  <c r="I95" i="1"/>
  <c r="P94" i="1"/>
  <c r="O94" i="1"/>
  <c r="N94" i="1"/>
  <c r="M94" i="1"/>
  <c r="L94" i="1"/>
  <c r="P93" i="1"/>
  <c r="O93" i="1"/>
  <c r="M93" i="1"/>
  <c r="L93" i="1"/>
  <c r="P92" i="1"/>
  <c r="O92" i="1"/>
  <c r="N92" i="1"/>
  <c r="M92" i="1"/>
  <c r="L92" i="1"/>
  <c r="P91" i="1"/>
  <c r="O91" i="1"/>
  <c r="N91" i="1"/>
  <c r="M91" i="1"/>
  <c r="L91" i="1"/>
  <c r="V90" i="1"/>
  <c r="P90" i="1"/>
  <c r="O90" i="1"/>
  <c r="N90" i="1"/>
  <c r="M90" i="1"/>
  <c r="L90" i="1"/>
  <c r="P89" i="1"/>
  <c r="O89" i="1"/>
  <c r="N89" i="1"/>
  <c r="M89" i="1"/>
  <c r="L89" i="1"/>
  <c r="P88" i="1"/>
  <c r="O88" i="1"/>
  <c r="M88" i="1"/>
  <c r="L88" i="1"/>
  <c r="P87" i="1"/>
  <c r="O87" i="1"/>
  <c r="N87" i="1"/>
  <c r="M87" i="1"/>
  <c r="L87" i="1"/>
  <c r="P86" i="1"/>
  <c r="O86" i="1"/>
  <c r="T86" i="1" s="1"/>
  <c r="V86" i="1" s="1"/>
  <c r="N86" i="1"/>
  <c r="M86" i="1"/>
  <c r="L86" i="1"/>
  <c r="P85" i="1"/>
  <c r="O85" i="1"/>
  <c r="M85" i="1"/>
  <c r="L85" i="1"/>
  <c r="P84" i="1"/>
  <c r="O84" i="1"/>
  <c r="N84" i="1"/>
  <c r="M84" i="1"/>
  <c r="L84" i="1"/>
  <c r="P83" i="1"/>
  <c r="O83" i="1"/>
  <c r="N83" i="1"/>
  <c r="M83" i="1"/>
  <c r="L83" i="1"/>
  <c r="P82" i="1"/>
  <c r="O82" i="1"/>
  <c r="N82" i="1"/>
  <c r="M82" i="1"/>
  <c r="L82" i="1"/>
  <c r="P81" i="1"/>
  <c r="O81" i="1"/>
  <c r="N81" i="1"/>
  <c r="M81" i="1"/>
  <c r="L81" i="1"/>
  <c r="P80" i="1"/>
  <c r="O80" i="1"/>
  <c r="N80" i="1"/>
  <c r="M80" i="1"/>
  <c r="L80" i="1"/>
  <c r="P79" i="1"/>
  <c r="O79" i="1"/>
  <c r="N79" i="1"/>
  <c r="M79" i="1"/>
  <c r="L79" i="1"/>
  <c r="P78" i="1"/>
  <c r="O78" i="1"/>
  <c r="N78" i="1"/>
  <c r="M78" i="1"/>
  <c r="L78" i="1"/>
  <c r="P77" i="1"/>
  <c r="O77" i="1"/>
  <c r="T77" i="1" s="1"/>
  <c r="V77" i="1" s="1"/>
  <c r="N77" i="1"/>
  <c r="M77" i="1"/>
  <c r="L77" i="1"/>
  <c r="P76" i="1"/>
  <c r="O76" i="1"/>
  <c r="N76" i="1"/>
  <c r="M76" i="1"/>
  <c r="L76" i="1"/>
  <c r="V75" i="1"/>
  <c r="P75" i="1"/>
  <c r="O75" i="1"/>
  <c r="N75" i="1"/>
  <c r="M75" i="1"/>
  <c r="L75" i="1"/>
  <c r="P74" i="1"/>
  <c r="O74" i="1"/>
  <c r="N74" i="1"/>
  <c r="M74" i="1"/>
  <c r="L74" i="1"/>
  <c r="P73" i="1"/>
  <c r="O73" i="1"/>
  <c r="N73" i="1"/>
  <c r="M73" i="1"/>
  <c r="L73" i="1"/>
  <c r="P72" i="1"/>
  <c r="O72" i="1"/>
  <c r="N72" i="1"/>
  <c r="M72" i="1"/>
  <c r="L72" i="1"/>
  <c r="J72" i="1"/>
  <c r="P71" i="1"/>
  <c r="O71" i="1"/>
  <c r="T71" i="1" s="1"/>
  <c r="V71" i="1" s="1"/>
  <c r="N71" i="1"/>
  <c r="M71" i="1"/>
  <c r="L71" i="1"/>
  <c r="P70" i="1"/>
  <c r="O70" i="1"/>
  <c r="N70" i="1"/>
  <c r="M70" i="1"/>
  <c r="L70" i="1"/>
  <c r="P69" i="1"/>
  <c r="O69" i="1"/>
  <c r="N69" i="1"/>
  <c r="M69" i="1"/>
  <c r="L69" i="1"/>
  <c r="P68" i="1"/>
  <c r="O68" i="1"/>
  <c r="M68" i="1"/>
  <c r="L68" i="1"/>
  <c r="P67" i="1"/>
  <c r="O67" i="1"/>
  <c r="N67" i="1"/>
  <c r="M67" i="1"/>
  <c r="L67" i="1"/>
  <c r="P66" i="1"/>
  <c r="O66" i="1"/>
  <c r="T66" i="1" s="1"/>
  <c r="V66" i="1" s="1"/>
  <c r="N66" i="1"/>
  <c r="M66" i="1"/>
  <c r="L66" i="1"/>
  <c r="P65" i="1"/>
  <c r="O65" i="1"/>
  <c r="N65" i="1"/>
  <c r="M65" i="1"/>
  <c r="L65" i="1"/>
  <c r="P64" i="1"/>
  <c r="O64" i="1"/>
  <c r="M64" i="1"/>
  <c r="L64" i="1"/>
  <c r="P63" i="1"/>
  <c r="O63" i="1"/>
  <c r="N63" i="1"/>
  <c r="M63" i="1"/>
  <c r="L63" i="1"/>
  <c r="P62" i="1"/>
  <c r="O62" i="1"/>
  <c r="N62" i="1"/>
  <c r="M62" i="1"/>
  <c r="L62" i="1"/>
  <c r="J62" i="1"/>
  <c r="P61" i="1"/>
  <c r="O61" i="1"/>
  <c r="N61" i="1"/>
  <c r="M61" i="1"/>
  <c r="L61" i="1"/>
  <c r="P60" i="1"/>
  <c r="O60" i="1"/>
  <c r="N60" i="1"/>
  <c r="M60" i="1"/>
  <c r="L60" i="1"/>
  <c r="V59" i="1"/>
  <c r="P59" i="1"/>
  <c r="O59" i="1"/>
  <c r="M59" i="1"/>
  <c r="U59" i="1" s="1"/>
  <c r="L59" i="1"/>
  <c r="P58" i="1"/>
  <c r="O58" i="1"/>
  <c r="M58" i="1"/>
  <c r="U58" i="1" s="1"/>
  <c r="L58" i="1"/>
  <c r="P57" i="1"/>
  <c r="O57" i="1"/>
  <c r="N57" i="1"/>
  <c r="M57" i="1"/>
  <c r="L57" i="1"/>
  <c r="P56" i="1"/>
  <c r="O56" i="1"/>
  <c r="N56" i="1"/>
  <c r="M56" i="1"/>
  <c r="L56" i="1"/>
  <c r="P55" i="1"/>
  <c r="O55" i="1"/>
  <c r="N55" i="1"/>
  <c r="M55" i="1"/>
  <c r="L55" i="1"/>
  <c r="P54" i="1"/>
  <c r="O54" i="1"/>
  <c r="N54" i="1"/>
  <c r="M54" i="1"/>
  <c r="L54" i="1"/>
  <c r="P53" i="1"/>
  <c r="O53" i="1"/>
  <c r="N53" i="1"/>
  <c r="M53" i="1"/>
  <c r="L53" i="1"/>
  <c r="P52" i="1"/>
  <c r="O52" i="1"/>
  <c r="N52" i="1"/>
  <c r="M52" i="1"/>
  <c r="L52" i="1"/>
  <c r="P51" i="1"/>
  <c r="O51" i="1"/>
  <c r="N51" i="1"/>
  <c r="M51" i="1"/>
  <c r="L51" i="1"/>
  <c r="P50" i="1"/>
  <c r="O50" i="1"/>
  <c r="N50" i="1"/>
  <c r="M50" i="1"/>
  <c r="L50" i="1"/>
  <c r="P49" i="1"/>
  <c r="O49" i="1"/>
  <c r="M49" i="1"/>
  <c r="U49" i="1" s="1"/>
  <c r="L49" i="1"/>
  <c r="V48" i="1"/>
  <c r="Q48" i="1"/>
  <c r="P48" i="1"/>
  <c r="O48" i="1"/>
  <c r="N48" i="1"/>
  <c r="M48" i="1"/>
  <c r="L48" i="1"/>
  <c r="V47" i="1"/>
  <c r="P47" i="1"/>
  <c r="O47" i="1"/>
  <c r="N47" i="1"/>
  <c r="M47" i="1"/>
  <c r="L47" i="1"/>
  <c r="P46" i="1"/>
  <c r="O46" i="1"/>
  <c r="N46" i="1"/>
  <c r="M46" i="1"/>
  <c r="L46" i="1"/>
  <c r="V45" i="1"/>
  <c r="Q45" i="1"/>
  <c r="P45" i="1"/>
  <c r="O45" i="1"/>
  <c r="N45" i="1"/>
  <c r="M45" i="1"/>
  <c r="L45" i="1"/>
  <c r="P44" i="1"/>
  <c r="O44" i="1"/>
  <c r="N44" i="1"/>
  <c r="M44" i="1"/>
  <c r="L44" i="1"/>
  <c r="P43" i="1"/>
  <c r="O43" i="1"/>
  <c r="N43" i="1"/>
  <c r="M43" i="1"/>
  <c r="L43" i="1"/>
  <c r="V42" i="1"/>
  <c r="P42" i="1"/>
  <c r="O42" i="1"/>
  <c r="M42" i="1"/>
  <c r="U42" i="1" s="1"/>
  <c r="L42" i="1"/>
  <c r="P41" i="1"/>
  <c r="O41" i="1"/>
  <c r="N41" i="1"/>
  <c r="M41" i="1"/>
  <c r="L41" i="1"/>
  <c r="P40" i="1"/>
  <c r="O40" i="1"/>
  <c r="N40" i="1"/>
  <c r="M40" i="1"/>
  <c r="L40" i="1"/>
  <c r="P39" i="1"/>
  <c r="O39" i="1"/>
  <c r="N39" i="1"/>
  <c r="M39" i="1"/>
  <c r="L39" i="1"/>
  <c r="V38" i="1"/>
  <c r="P38" i="1"/>
  <c r="O38" i="1"/>
  <c r="M38" i="1"/>
  <c r="U38" i="1" s="1"/>
  <c r="L38" i="1"/>
  <c r="P37" i="1"/>
  <c r="O37" i="1"/>
  <c r="N37" i="1"/>
  <c r="M37" i="1"/>
  <c r="L37" i="1"/>
  <c r="P36" i="1"/>
  <c r="O36" i="1"/>
  <c r="N36" i="1"/>
  <c r="M36" i="1"/>
  <c r="L36" i="1"/>
  <c r="P35" i="1"/>
  <c r="O35" i="1"/>
  <c r="M35" i="1"/>
  <c r="L35" i="1"/>
  <c r="V34" i="1"/>
  <c r="P34" i="1"/>
  <c r="O34" i="1"/>
  <c r="N34" i="1"/>
  <c r="M34" i="1"/>
  <c r="L34" i="1"/>
  <c r="P33" i="1"/>
  <c r="O33" i="1"/>
  <c r="T33" i="1" s="1"/>
  <c r="V33" i="1" s="1"/>
  <c r="N33" i="1"/>
  <c r="M33" i="1"/>
  <c r="L33" i="1"/>
  <c r="O32" i="1"/>
  <c r="T32" i="1" s="1"/>
  <c r="V32" i="1" s="1"/>
  <c r="N32" i="1"/>
  <c r="M32" i="1"/>
  <c r="L32" i="1"/>
  <c r="P31" i="1"/>
  <c r="O31" i="1"/>
  <c r="N31" i="1"/>
  <c r="M31" i="1"/>
  <c r="L31" i="1"/>
  <c r="P30" i="1"/>
  <c r="O30" i="1"/>
  <c r="N30" i="1"/>
  <c r="M30" i="1"/>
  <c r="L30" i="1"/>
  <c r="P29" i="1"/>
  <c r="O29" i="1"/>
  <c r="N29" i="1"/>
  <c r="M29" i="1"/>
  <c r="L29" i="1"/>
  <c r="P28" i="1"/>
  <c r="O28" i="1"/>
  <c r="N28" i="1"/>
  <c r="M28" i="1"/>
  <c r="L28" i="1"/>
  <c r="J28" i="1"/>
  <c r="P27" i="1"/>
  <c r="O27" i="1"/>
  <c r="N27" i="1"/>
  <c r="M27" i="1"/>
  <c r="L27" i="1"/>
  <c r="V27" i="1" s="1"/>
  <c r="P26" i="1"/>
  <c r="O26" i="1"/>
  <c r="N26" i="1"/>
  <c r="M26" i="1"/>
  <c r="L26" i="1"/>
  <c r="P25" i="1"/>
  <c r="O25" i="1"/>
  <c r="T25" i="1" s="1"/>
  <c r="V25" i="1" s="1"/>
  <c r="N25" i="1"/>
  <c r="M25" i="1"/>
  <c r="L25" i="1"/>
  <c r="P24" i="1"/>
  <c r="O24" i="1"/>
  <c r="N24" i="1"/>
  <c r="M24" i="1"/>
  <c r="L24" i="1"/>
  <c r="P23" i="1"/>
  <c r="O23" i="1"/>
  <c r="N23" i="1"/>
  <c r="M23" i="1"/>
  <c r="L23" i="1"/>
  <c r="P22" i="1"/>
  <c r="O22" i="1"/>
  <c r="N22" i="1"/>
  <c r="M22" i="1"/>
  <c r="L22" i="1"/>
  <c r="P21" i="1"/>
  <c r="O21" i="1"/>
  <c r="M21" i="1"/>
  <c r="U21" i="1" s="1"/>
  <c r="L21" i="1"/>
  <c r="P20" i="1"/>
  <c r="O20" i="1"/>
  <c r="N20" i="1"/>
  <c r="M20" i="1"/>
  <c r="L20" i="1"/>
  <c r="U22" i="1" l="1"/>
  <c r="U26" i="1"/>
  <c r="U29" i="1"/>
  <c r="U50" i="1"/>
  <c r="U54" i="1"/>
  <c r="U68" i="1"/>
  <c r="U88" i="1"/>
  <c r="T54" i="1"/>
  <c r="V54" i="1" s="1"/>
  <c r="T67" i="1"/>
  <c r="T82" i="1"/>
  <c r="V82" i="1" s="1"/>
  <c r="T87" i="1"/>
  <c r="V87" i="1" s="1"/>
  <c r="U34" i="1"/>
  <c r="U62" i="1"/>
  <c r="U67" i="1"/>
  <c r="U75" i="1"/>
  <c r="U78" i="1"/>
  <c r="U82" i="1"/>
  <c r="U87" i="1"/>
  <c r="U91" i="1"/>
  <c r="U23" i="1"/>
  <c r="U27" i="1"/>
  <c r="U30" i="1"/>
  <c r="V30" i="1" s="1"/>
  <c r="U43" i="1"/>
  <c r="U55" i="1"/>
  <c r="U63" i="1"/>
  <c r="U89" i="1"/>
  <c r="U92" i="1"/>
  <c r="U24" i="1"/>
  <c r="U31" i="1"/>
  <c r="U35" i="1"/>
  <c r="U36" i="1"/>
  <c r="U40" i="1"/>
  <c r="U44" i="1"/>
  <c r="U46" i="1"/>
  <c r="U52" i="1"/>
  <c r="U56" i="1"/>
  <c r="U61" i="1"/>
  <c r="U64" i="1"/>
  <c r="U65" i="1"/>
  <c r="U70" i="1"/>
  <c r="U73" i="1"/>
  <c r="U76" i="1"/>
  <c r="U80" i="1"/>
  <c r="U84" i="1"/>
  <c r="U90" i="1"/>
  <c r="U93" i="1"/>
  <c r="U94" i="1"/>
  <c r="U25" i="1"/>
  <c r="U28" i="1"/>
  <c r="T30" i="1"/>
  <c r="V95" i="1" s="1"/>
  <c r="U32" i="1"/>
  <c r="U33" i="1"/>
  <c r="U37" i="1"/>
  <c r="U41" i="1"/>
  <c r="U45" i="1"/>
  <c r="U47" i="1"/>
  <c r="U53" i="1"/>
  <c r="U57" i="1"/>
  <c r="U66" i="1"/>
  <c r="U71" i="1"/>
  <c r="U74" i="1"/>
  <c r="U77" i="1"/>
  <c r="U81" i="1"/>
  <c r="U85" i="1"/>
  <c r="U86" i="1"/>
  <c r="U39" i="1"/>
  <c r="U48" i="1"/>
  <c r="U51" i="1"/>
  <c r="U60" i="1"/>
  <c r="U69" i="1"/>
  <c r="U72" i="1"/>
  <c r="U79" i="1"/>
  <c r="U83" i="1"/>
  <c r="T36" i="1"/>
  <c r="V36" i="1" s="1"/>
  <c r="T40" i="1"/>
  <c r="V40" i="1" s="1"/>
  <c r="T56" i="1"/>
  <c r="V56" i="1" s="1"/>
  <c r="T61" i="1"/>
  <c r="V61" i="1" s="1"/>
  <c r="T65" i="1"/>
  <c r="V65" i="1" s="1"/>
  <c r="T73" i="1"/>
  <c r="V73" i="1" s="1"/>
  <c r="T92" i="1"/>
  <c r="V92" i="1" s="1"/>
  <c r="T94" i="1"/>
  <c r="V94" i="1" s="1"/>
  <c r="T52" i="1"/>
  <c r="V52" i="1" s="1"/>
  <c r="R84" i="1"/>
  <c r="T37" i="1"/>
  <c r="V37" i="1" s="1"/>
  <c r="T41" i="1"/>
  <c r="V41" i="1" s="1"/>
  <c r="R80" i="1"/>
  <c r="T35" i="1"/>
  <c r="V35" i="1" s="1"/>
  <c r="R36" i="1"/>
  <c r="T51" i="1"/>
  <c r="V51" i="1" s="1"/>
  <c r="T69" i="1"/>
  <c r="V69" i="1" s="1"/>
  <c r="T79" i="1"/>
  <c r="V79" i="1" s="1"/>
  <c r="T83" i="1"/>
  <c r="V83" i="1" s="1"/>
  <c r="R45" i="1"/>
  <c r="T84" i="1"/>
  <c r="V84" i="1" s="1"/>
  <c r="T21" i="1"/>
  <c r="V21" i="1" s="1"/>
  <c r="R30" i="1"/>
  <c r="R47" i="1"/>
  <c r="R49" i="1"/>
  <c r="T76" i="1"/>
  <c r="V76" i="1" s="1"/>
  <c r="R86" i="1"/>
  <c r="T88" i="1"/>
  <c r="V88" i="1" s="1"/>
  <c r="R93" i="1"/>
  <c r="T22" i="1"/>
  <c r="V22" i="1" s="1"/>
  <c r="T29" i="1"/>
  <c r="V29" i="1" s="1"/>
  <c r="T46" i="1"/>
  <c r="V46" i="1" s="1"/>
  <c r="T55" i="1"/>
  <c r="V55" i="1" s="1"/>
  <c r="T60" i="1"/>
  <c r="V60" i="1" s="1"/>
  <c r="T74" i="1"/>
  <c r="V74" i="1" s="1"/>
  <c r="T78" i="1"/>
  <c r="V78" i="1" s="1"/>
  <c r="T81" i="1"/>
  <c r="V81" i="1" s="1"/>
  <c r="T85" i="1"/>
  <c r="V85" i="1" s="1"/>
  <c r="R89" i="1"/>
  <c r="T93" i="1"/>
  <c r="V93" i="1" s="1"/>
  <c r="T23" i="1"/>
  <c r="V23" i="1" s="1"/>
  <c r="R71" i="1"/>
  <c r="R37" i="1"/>
  <c r="R57" i="1"/>
  <c r="T31" i="1"/>
  <c r="V31" i="1" s="1"/>
  <c r="R35" i="1"/>
  <c r="R70" i="1"/>
  <c r="R26" i="1"/>
  <c r="R41" i="1"/>
  <c r="R62" i="1"/>
  <c r="R29" i="1"/>
  <c r="R40" i="1"/>
  <c r="R43" i="1"/>
  <c r="R68" i="1"/>
  <c r="T72" i="1"/>
  <c r="V72" i="1" s="1"/>
  <c r="R42" i="1"/>
  <c r="R23" i="1"/>
  <c r="T24" i="1"/>
  <c r="V24" i="1" s="1"/>
  <c r="R33" i="1"/>
  <c r="R34" i="1"/>
  <c r="T43" i="1"/>
  <c r="V43" i="1" s="1"/>
  <c r="Q95" i="1"/>
  <c r="R53" i="1"/>
  <c r="T62" i="1"/>
  <c r="V62" i="1" s="1"/>
  <c r="T68" i="1"/>
  <c r="V68" i="1" s="1"/>
  <c r="R73" i="1"/>
  <c r="R74" i="1"/>
  <c r="R78" i="1"/>
  <c r="R79" i="1"/>
  <c r="R85" i="1"/>
  <c r="R87" i="1"/>
  <c r="R90" i="1"/>
  <c r="R92" i="1"/>
  <c r="R94" i="1"/>
  <c r="T26" i="1"/>
  <c r="V26" i="1" s="1"/>
  <c r="J95" i="1"/>
  <c r="T28" i="1"/>
  <c r="V28" i="1" s="1"/>
  <c r="T39" i="1"/>
  <c r="V39" i="1" s="1"/>
  <c r="T44" i="1"/>
  <c r="V44" i="1" s="1"/>
  <c r="R46" i="1"/>
  <c r="T50" i="1"/>
  <c r="V50" i="1" s="1"/>
  <c r="R55" i="1"/>
  <c r="R56" i="1"/>
  <c r="T57" i="1"/>
  <c r="V57" i="1" s="1"/>
  <c r="R61" i="1"/>
  <c r="T63" i="1"/>
  <c r="V63" i="1" s="1"/>
  <c r="T64" i="1"/>
  <c r="V64" i="1" s="1"/>
  <c r="T70" i="1"/>
  <c r="V70" i="1" s="1"/>
  <c r="T80" i="1"/>
  <c r="V80" i="1" s="1"/>
  <c r="R82" i="1"/>
  <c r="R83" i="1"/>
  <c r="R88" i="1"/>
  <c r="R48" i="1"/>
  <c r="R51" i="1"/>
  <c r="R52" i="1"/>
  <c r="T53" i="1"/>
  <c r="V53" i="1" s="1"/>
  <c r="R58" i="1"/>
  <c r="R59" i="1"/>
  <c r="R65" i="1"/>
  <c r="R66" i="1"/>
  <c r="V67" i="1"/>
  <c r="T89" i="1"/>
  <c r="V89" i="1" s="1"/>
  <c r="T91" i="1"/>
  <c r="V91" i="1" s="1"/>
  <c r="R27" i="1"/>
  <c r="R21" i="1"/>
  <c r="O95" i="1"/>
  <c r="R22" i="1"/>
  <c r="U20" i="1"/>
  <c r="R20" i="1"/>
  <c r="R24" i="1"/>
  <c r="R67" i="1"/>
  <c r="R75" i="1"/>
  <c r="R76" i="1"/>
  <c r="R25" i="1"/>
  <c r="R28" i="1"/>
  <c r="R31" i="1"/>
  <c r="R32" i="1"/>
  <c r="R38" i="1"/>
  <c r="R39" i="1"/>
  <c r="R44" i="1"/>
  <c r="T49" i="1"/>
  <c r="V49" i="1" s="1"/>
  <c r="R50" i="1"/>
  <c r="R54" i="1"/>
  <c r="T58" i="1"/>
  <c r="V58" i="1" s="1"/>
  <c r="R60" i="1"/>
  <c r="R63" i="1"/>
  <c r="R64" i="1"/>
  <c r="R69" i="1"/>
  <c r="R72" i="1"/>
  <c r="R77" i="1"/>
  <c r="R81" i="1"/>
  <c r="R91" i="1"/>
  <c r="T20" i="1"/>
  <c r="V20" i="1" s="1"/>
  <c r="R95" i="1" l="1"/>
</calcChain>
</file>

<file path=xl/sharedStrings.xml><?xml version="1.0" encoding="utf-8"?>
<sst xmlns="http://schemas.openxmlformats.org/spreadsheetml/2006/main" count="334" uniqueCount="179">
  <si>
    <t>Nómina de Sueldos: EMPLEADOS TEMPORALES</t>
  </si>
  <si>
    <t>CORRESPONDIENTE AL MES SEPTIEMBRE 2024.</t>
  </si>
  <si>
    <t xml:space="preserve">Reg. No. </t>
  </si>
  <si>
    <t>Nombre</t>
  </si>
  <si>
    <t>Género</t>
  </si>
  <si>
    <t>Sueldo Bruto (RD$)</t>
  </si>
  <si>
    <t>IS/R              (Ley 11-92)     (1*)</t>
  </si>
  <si>
    <t>Seguro Savica</t>
  </si>
  <si>
    <t>Seguridad Social (LEY 87-01)</t>
  </si>
  <si>
    <t>Otros Descuentos</t>
  </si>
  <si>
    <t>Total Retenciones y Aportes</t>
  </si>
  <si>
    <t>Sueldo Neto (RD$)</t>
  </si>
  <si>
    <t>Departamento</t>
  </si>
  <si>
    <t xml:space="preserve">Funcion </t>
  </si>
  <si>
    <t>Fecha del contrato</t>
  </si>
  <si>
    <t>Seguro de Pensión (9.97%)</t>
  </si>
  <si>
    <t>Riesgos Laborales (1.15%) (2*)</t>
  </si>
  <si>
    <t>Seguro de Salud (10.53%)    (3*)</t>
  </si>
  <si>
    <t>Registro Dep. Adic. (4*)</t>
  </si>
  <si>
    <t>Subtotal TSS</t>
  </si>
  <si>
    <t>Deducción Empleado</t>
  </si>
  <si>
    <t>Aportes Patronal</t>
  </si>
  <si>
    <t>Tarj.</t>
  </si>
  <si>
    <t>Desde</t>
  </si>
  <si>
    <t>Hasta</t>
  </si>
  <si>
    <t>Empleado (2.87%)</t>
  </si>
  <si>
    <t>Patronal (7.10%)</t>
  </si>
  <si>
    <t>Empleado (3.04%)</t>
  </si>
  <si>
    <t>Patronal (7.09%)</t>
  </si>
  <si>
    <t>ZULHAY ESTHER MARGARIN DIEZ</t>
  </si>
  <si>
    <t>FEMENINO</t>
  </si>
  <si>
    <t>DIRECCIÓN GENERAL</t>
  </si>
  <si>
    <t>SECRETARIA EJECUTIVA</t>
  </si>
  <si>
    <t>JUAN FELIPE BARTOLOME LIBURD</t>
  </si>
  <si>
    <t>MASCULINO</t>
  </si>
  <si>
    <t>ENC. DIVISIÓN JURIDICA</t>
  </si>
  <si>
    <t>MERCEDES CORDERO</t>
  </si>
  <si>
    <t>RESPONSABLE DE ACCESO A LA INFORMACIÓN</t>
  </si>
  <si>
    <t>BESAIDA LISSETTE VALDEZ WILLIAMS</t>
  </si>
  <si>
    <t>TÉCNICO ADMINISTRATIVO</t>
  </si>
  <si>
    <t>MAXIMO NAVARRO</t>
  </si>
  <si>
    <t>DANELY AMPARO SANCHEZ</t>
  </si>
  <si>
    <t>DANERYS ELIZABETH RODRIGUEZ MARIA</t>
  </si>
  <si>
    <t>ANALISTA DE PERFILES Y COMPET.</t>
  </si>
  <si>
    <t>JOSE ELIAS VOLQUEZ</t>
  </si>
  <si>
    <t>TECNICO ADMINISTRATIVO</t>
  </si>
  <si>
    <t>FREYLIN PÉREZ VALDEZ</t>
  </si>
  <si>
    <t>DIVISIÓN JURIDICA</t>
  </si>
  <si>
    <t>ABOGADO</t>
  </si>
  <si>
    <t>YISELINA GENAO GUERRERO</t>
  </si>
  <si>
    <t>BETHANIA SHEPHARD MOTA</t>
  </si>
  <si>
    <t>DEPARTAMENTO DE PLANIFICACIÓN Y DESARROLLO</t>
  </si>
  <si>
    <t>ORQUIDEA MARIA CASTRO CASTRO DE PINEDA</t>
  </si>
  <si>
    <t>ANALISTA DE PLANIFICACION</t>
  </si>
  <si>
    <t>ÁNGEL JESÚS GUZMÁN MORETA</t>
  </si>
  <si>
    <t>DEPARTAMENTO DE COMUNICACIONES</t>
  </si>
  <si>
    <t>FOTOGRAFO (A)</t>
  </si>
  <si>
    <t>MARLY WALQUEDY YNOA GUERRA</t>
  </si>
  <si>
    <t>ADMINISTRADOR REDES SOCIALES</t>
  </si>
  <si>
    <t>YALINDE CONTRERAS GUZMAN</t>
  </si>
  <si>
    <t>HECTOR BIENVENIDO FERRERAS GARCIA</t>
  </si>
  <si>
    <t>ENC.DEPTO DE COMUNICACIONES</t>
  </si>
  <si>
    <t>KATHERINE RAMONA GONZALEZ VENTURA</t>
  </si>
  <si>
    <t>DEPARTAMENTO DE RECURSOS HUMANOS</t>
  </si>
  <si>
    <t>VENECIA HENRIQUEZ CARMONA</t>
  </si>
  <si>
    <t>ANALISTA DE RECURSOS HUMANOS</t>
  </si>
  <si>
    <t>ALTAGRACIA REYES BAEZ</t>
  </si>
  <si>
    <t>ENC. DEPTO. DE RECURSOS HUMANOS</t>
  </si>
  <si>
    <t>JOHANKA ROSANNA SANTA GOMEZ</t>
  </si>
  <si>
    <t>JOHANDRY LISBETH POLANCO AYBAR</t>
  </si>
  <si>
    <t xml:space="preserve">DIVISION EVALUACION DEL DESEMPREÑO Y CAPACITACION </t>
  </si>
  <si>
    <t xml:space="preserve">ENC. DIV. EVALUACION DEL DESEMPREÑO Y CAPACITACION </t>
  </si>
  <si>
    <t>MARÍA NELLY MIESES SUAREZ</t>
  </si>
  <si>
    <t>DEPARTAMENTO DE TECNOLOGÍAS DE LA INFORMACIÓN Y COMUNICACIÓN</t>
  </si>
  <si>
    <t>SOPORTE TÉCNICO INFORMATICO</t>
  </si>
  <si>
    <t>DIVISION ADMINISTRACION DE SERVICIOS TIC</t>
  </si>
  <si>
    <t>DIONISIO DE LEON DE LOS SANTOS</t>
  </si>
  <si>
    <t>ENC. DIVISION ADMINISTRACION DE SERVICIOS TIC</t>
  </si>
  <si>
    <t xml:space="preserve">VICTOR OSCAR  MAGALLANES ALMONTE </t>
  </si>
  <si>
    <t>ANALISTA DE SERVICIOS TIC</t>
  </si>
  <si>
    <t>MIGUEL ÁNGEL REYES BASILIO</t>
  </si>
  <si>
    <t>DIVISIÓN OPERACIONES TIC</t>
  </si>
  <si>
    <t>ROBERTO REYES VICENTE</t>
  </si>
  <si>
    <t>KELVYN ANTONIO DIAZ RODRIGUEZ</t>
  </si>
  <si>
    <t>ÁNGEL ANDRES ACEVEDO PICHARDO</t>
  </si>
  <si>
    <t>DEPARTAMENTO ADMINISTRATIVO FINANCIERO</t>
  </si>
  <si>
    <t>ROSMERY ALTAGRACIA ROSARIO FIRMÍN</t>
  </si>
  <si>
    <t>DIVISIÓN FINANCIERA</t>
  </si>
  <si>
    <t>AUXILIAR DE CONTABILIDAD</t>
  </si>
  <si>
    <t>RAFAEL DE LA CRUZ SANTOS</t>
  </si>
  <si>
    <t>ENC. DIV FINANCIERA</t>
  </si>
  <si>
    <t>MARIA VICTORIA LEDESMA DE JESUS</t>
  </si>
  <si>
    <t>FRANK CUELLO CUBILITE</t>
  </si>
  <si>
    <t>DIVISIÓN SERVICIOS GENERALES</t>
  </si>
  <si>
    <t>HIGINIO MORALES ROBLES</t>
  </si>
  <si>
    <t>SUPERVISOR MANTENIMIENTO</t>
  </si>
  <si>
    <t>MARTIN JAVIER RAMIREZ</t>
  </si>
  <si>
    <t>ENC. SECCIÓN MATENIMIENTO</t>
  </si>
  <si>
    <t>SANTIAGO UCETA POLANCO</t>
  </si>
  <si>
    <t>YUDELKA RIVAS VILLA FAÑA</t>
  </si>
  <si>
    <t>DIVISIÓN COMPRAS Y CONTRATACIONES</t>
  </si>
  <si>
    <t>TECNICO DE COMPRAS</t>
  </si>
  <si>
    <t>FRANCISCA ANACAONA DAVID ABREU</t>
  </si>
  <si>
    <t>JULISSSA GONZALEZ MORILLO</t>
  </si>
  <si>
    <t>BIENVENIDA ALTAGRACIA CARABALLO</t>
  </si>
  <si>
    <t>DIVISION  COMPRAS Y CONTRATACIONES</t>
  </si>
  <si>
    <t>ENC. DIV.  COMPRAS Y CONTRATACIONES</t>
  </si>
  <si>
    <t>ROSA SANCHEZ PEREZ</t>
  </si>
  <si>
    <t>DIVISION ADMINISTRATIVA</t>
  </si>
  <si>
    <t>ENC. DIV. ADMINISTRATIVA</t>
  </si>
  <si>
    <t>DIVISION ADMINISTRACION</t>
  </si>
  <si>
    <t>LUIS MANUEL MEDINA ARIAS</t>
  </si>
  <si>
    <t>MANUEL SALVADOR HENRIQUEZ FAÑA</t>
  </si>
  <si>
    <t>ROSA MILAGROS CARABALLO VASQUEZ</t>
  </si>
  <si>
    <t>SECCIÓN ALMACÉN Y SUMINISTRO</t>
  </si>
  <si>
    <t>ENC. SECCIÓN ALMACÉN Y SUMINISTRO</t>
  </si>
  <si>
    <t>28/08/201</t>
  </si>
  <si>
    <t>BENERO ROJAS GUZMAN</t>
  </si>
  <si>
    <t>SECCIÓN CORRESPONDENCIA Y ARCHIVO</t>
  </si>
  <si>
    <t>TECNICO DE DOCUMENTACION</t>
  </si>
  <si>
    <t>LETIS YUTESKA LEDESMA COLLADO</t>
  </si>
  <si>
    <t>DEPTO. SISTEMA NACIONAL DE CAPACITACIÓN Y CERTIFICACIÓN HACENDARIA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</si>
  <si>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</si>
  <si>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</si>
  <si>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</si>
  <si>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</si>
  <si>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DEPTO. INVESTIGACIÓN Y PUBLICACIONES</t>
  </si>
  <si>
    <t>COORDINADOR (A) DE BECAS</t>
  </si>
  <si>
    <t>DAVID ENRIQUE ARIAS RODRIGUEZ</t>
  </si>
  <si>
    <t>DEPARTAMENTO INVESTIGACIÓN Y PUBLICACIONES</t>
  </si>
  <si>
    <t>ENC. DEPTO. INVESTIGACIÓN Y PUBLICACIONES</t>
  </si>
  <si>
    <t>CARMEN CORDERO TIBURCIO</t>
  </si>
  <si>
    <t>DIVISIÓN INVESTIGACIÓN</t>
  </si>
  <si>
    <t>GUMERSINDO ADELSIO ROJAS GUZMÁN</t>
  </si>
  <si>
    <t>DIVISIÓN CENTRO DE DOCUMENTACIÓN</t>
  </si>
  <si>
    <t>JUAN DISNEY SANCHEZ</t>
  </si>
  <si>
    <t>TÉCNICO DE DE DOCUMENTACION</t>
  </si>
  <si>
    <t>LOURDES ALTAGRACIA PÉREZ VARGAS</t>
  </si>
  <si>
    <t>DIVISIÓN DISEÑO E IMPRESIÓN</t>
  </si>
  <si>
    <t>DISEÑADOR GRAFICO</t>
  </si>
  <si>
    <t>CLAUDIA ERIKA MACARIO CORDERO</t>
  </si>
  <si>
    <t>DIRECCIÓN ACADEMICA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</si>
  <si>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</si>
  <si>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</si>
  <si>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</si>
  <si>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</si>
  <si>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</si>
  <si>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</si>
  <si>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YAJALBERT RAMON ARVELO TERRERO</t>
  </si>
  <si>
    <t>DIVISIÓN GESTIÓN VIRTUAL</t>
  </si>
  <si>
    <t>31/04/2022</t>
  </si>
  <si>
    <t>JÓSE LUIS CONTRERAS DOLORES</t>
  </si>
  <si>
    <t>DIVISIÓN COORDINACIÓN Y EJECUCIÓN DE LA CAPACITACIÓN</t>
  </si>
  <si>
    <t>FRANCISCO JAVIER PAULINO ZAPATA</t>
  </si>
  <si>
    <t>31/06/2021</t>
  </si>
  <si>
    <t>LISSETTE MICHEL ROSARIO</t>
  </si>
  <si>
    <t>JULIO ACOSTA BELLO</t>
  </si>
  <si>
    <t>NANCY JACKELINE UBRI PUJOLS</t>
  </si>
  <si>
    <t>VANESSA ISABEL BATISTA</t>
  </si>
  <si>
    <t>TERESITA NUÑEZ</t>
  </si>
  <si>
    <t>DEPARTAMENTO DISEÑO CURRICULAR Y DOCENTE</t>
  </si>
  <si>
    <t>MILDRED AMARILIS SILVERIO GARCIA</t>
  </si>
  <si>
    <t>ENC. DEPTO.  DISEÑO CURRICULAR Y DOCENTE</t>
  </si>
  <si>
    <t>SANTA RODRIGUEZ MEJIA</t>
  </si>
  <si>
    <t>ENNA JANET MESA QUEZADA</t>
  </si>
  <si>
    <t>DIVISIÓN DE PROGRAMACIÓN</t>
  </si>
  <si>
    <t>SOPORTE DE ADMISIÓN</t>
  </si>
  <si>
    <t>PAMELA MARIA ABREU MATOS</t>
  </si>
  <si>
    <t>DEPARTAMENTO ADMISION DE PARTICIPANTES</t>
  </si>
  <si>
    <t>ENC. DEPTO. ADMISION DE PARTICIPANTES</t>
  </si>
  <si>
    <t>MARKET MORLA PAYANO</t>
  </si>
  <si>
    <t>DIVISIÓN INGRESO Y SELECCIÓN DE PARTICIPANTES</t>
  </si>
  <si>
    <t>RAFAEL ARISMENDI VALLEJO BASORA</t>
  </si>
  <si>
    <t>ALTAGRACIA MATEO VICIOSO</t>
  </si>
  <si>
    <t>CAROLIN YASMEL CRUZ CAMACHO</t>
  </si>
  <si>
    <t>PEDRO LEANDRO RODRIGUEZ REYES</t>
  </si>
  <si>
    <t>ENC. DIV. INGRESO Y SELECCIÓN DE PARTICIPANTES</t>
  </si>
  <si>
    <t>FELIPE MANUEL ARIAS JEREZ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</si>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</sst>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164" fontId="6" fillId="2" borderId="31" xfId="0" applyNumberFormat="1" applyFont="1" applyFill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/>
    </xf>
    <xf numFmtId="4" fontId="6" fillId="2" borderId="31" xfId="0" applyNumberFormat="1" applyFont="1" applyFill="1" applyBorder="1" applyAlignment="1">
      <alignment horizontal="right" vertical="center"/>
    </xf>
    <xf numFmtId="4" fontId="6" fillId="0" borderId="31" xfId="1" applyNumberFormat="1" applyFont="1" applyFill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4" fontId="6" fillId="2" borderId="31" xfId="1" applyNumberFormat="1" applyFont="1" applyFill="1" applyBorder="1" applyAlignment="1">
      <alignment horizontal="right" vertical="center"/>
    </xf>
    <xf numFmtId="43" fontId="6" fillId="0" borderId="31" xfId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vertical="center" wrapText="1"/>
    </xf>
    <xf numFmtId="39" fontId="3" fillId="2" borderId="24" xfId="1" applyNumberFormat="1" applyFont="1" applyFill="1" applyBorder="1" applyAlignment="1">
      <alignment vertical="center"/>
    </xf>
    <xf numFmtId="39" fontId="3" fillId="2" borderId="32" xfId="1" applyNumberFormat="1" applyFont="1" applyFill="1" applyBorder="1" applyAlignment="1">
      <alignment vertical="center"/>
    </xf>
    <xf numFmtId="39" fontId="3" fillId="2" borderId="33" xfId="1" applyNumberFormat="1" applyFont="1" applyFill="1" applyBorder="1" applyAlignment="1">
      <alignment vertical="center"/>
    </xf>
    <xf numFmtId="39" fontId="3" fillId="2" borderId="34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horizontal="right" vertical="center"/>
    </xf>
    <xf numFmtId="39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2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14</xdr:col>
      <xdr:colOff>31019</xdr:colOff>
      <xdr:row>9</xdr:row>
      <xdr:rowOff>185398</xdr:rowOff>
    </xdr:to>
    <xdr:pic>
      <xdr:nvPicPr>
        <xdr:cNvPr id="2" name="Imagen 1" descr="Capgefi Hoja Timbrada Legal LOGO NUEV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5013" y="376239"/>
          <a:ext cx="12016191" cy="2147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184896</xdr:colOff>
      <xdr:row>96</xdr:row>
      <xdr:rowOff>149681</xdr:rowOff>
    </xdr:from>
    <xdr:to>
      <xdr:col>3</xdr:col>
      <xdr:colOff>830870</xdr:colOff>
      <xdr:row>100</xdr:row>
      <xdr:rowOff>81646</xdr:rowOff>
    </xdr:to>
    <xdr:pic>
      <xdr:nvPicPr>
        <xdr:cNvPr id="3" name="Imagen 2" descr="Capgefi Hoja Timbrada Legal LOGO NUEV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642096" y="41059556"/>
          <a:ext cx="3264669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95</xdr:row>
      <xdr:rowOff>256836</xdr:rowOff>
    </xdr:from>
    <xdr:to>
      <xdr:col>12</xdr:col>
      <xdr:colOff>895350</xdr:colOff>
      <xdr:row>102</xdr:row>
      <xdr:rowOff>156481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60438" y="40757136"/>
          <a:ext cx="1841387" cy="16957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95</xdr:row>
      <xdr:rowOff>96950</xdr:rowOff>
    </xdr:from>
    <xdr:to>
      <xdr:col>9</xdr:col>
      <xdr:colOff>206829</xdr:colOff>
      <xdr:row>101</xdr:row>
      <xdr:rowOff>8504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27241" y="40597250"/>
          <a:ext cx="3255171" cy="14651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view="pageBreakPreview" topLeftCell="B16" zoomScale="80" zoomScaleNormal="80" zoomScaleSheetLayoutView="80" workbookViewId="0">
      <selection activeCell="K134" sqref="K134"/>
    </sheetView>
  </sheetViews>
  <sheetFormatPr baseColWidth="10" defaultColWidth="9.140625" defaultRowHeight="15" x14ac:dyDescent="0.25"/>
  <cols>
    <col min="1" max="1" width="6.28515625" hidden="1" customWidth="1"/>
    <col min="2" max="2" width="6.85546875" style="1" customWidth="1"/>
    <col min="3" max="3" width="30.28515625" style="1" customWidth="1"/>
    <col min="4" max="4" width="17.5703125" customWidth="1"/>
    <col min="5" max="5" width="37" customWidth="1"/>
    <col min="6" max="6" width="36.28515625" customWidth="1"/>
    <col min="7" max="7" width="11.5703125" style="1" customWidth="1"/>
    <col min="8" max="8" width="11.140625" customWidth="1"/>
    <col min="9" max="9" width="16.28515625" customWidth="1"/>
    <col min="10" max="10" width="14.140625" customWidth="1"/>
    <col min="11" max="11" width="11.28515625" customWidth="1"/>
    <col min="12" max="12" width="12.85546875" style="1" customWidth="1"/>
    <col min="13" max="13" width="14.42578125" style="1" customWidth="1"/>
    <col min="14" max="14" width="12.7109375" style="1" customWidth="1"/>
    <col min="15" max="15" width="13" style="1" customWidth="1"/>
    <col min="16" max="16" width="13.85546875" style="1" customWidth="1"/>
    <col min="17" max="17" width="11.85546875" style="1" customWidth="1"/>
    <col min="18" max="18" width="14.7109375" style="1" customWidth="1"/>
    <col min="19" max="19" width="15.85546875" style="1" customWidth="1"/>
    <col min="20" max="20" width="14.5703125" style="1" bestFit="1" customWidth="1"/>
    <col min="21" max="21" width="14.85546875" style="1" customWidth="1"/>
    <col min="22" max="22" width="16.42578125" style="1" customWidth="1"/>
    <col min="23" max="16384" width="9.140625" style="1"/>
  </cols>
  <sheetData>
    <row r="1" spans="1:2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1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1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1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1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1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1" customHeigh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4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.75" customHeigh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1" customHeigh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6.25" customHeight="1" x14ac:dyDescent="0.25">
      <c r="A14" s="1"/>
      <c r="B14" s="58" t="s">
        <v>0</v>
      </c>
      <c r="C14" s="58"/>
      <c r="D14" s="58"/>
      <c r="E14" s="58"/>
      <c r="F14" s="58"/>
      <c r="G14" s="58"/>
      <c r="H14" s="58"/>
      <c r="I14" s="58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6.25" customHeight="1" x14ac:dyDescent="0.25">
      <c r="A15" s="1"/>
      <c r="B15" s="3" t="s">
        <v>1</v>
      </c>
      <c r="C15" s="2"/>
      <c r="D15" s="2"/>
      <c r="E15" s="2"/>
      <c r="F15" s="2"/>
      <c r="G15" s="2"/>
      <c r="H15" s="2"/>
      <c r="I15" s="2"/>
      <c r="J15" s="2"/>
      <c r="K15" s="2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4"/>
    </row>
    <row r="16" spans="1:22" ht="23.25" customHeight="1" thickBot="1" x14ac:dyDescent="0.3">
      <c r="A16" s="1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2" ht="24.75" customHeight="1" x14ac:dyDescent="0.25">
      <c r="B17" s="42" t="s">
        <v>2</v>
      </c>
      <c r="C17" s="61" t="s">
        <v>3</v>
      </c>
      <c r="D17" s="61" t="s">
        <v>4</v>
      </c>
      <c r="E17" s="5"/>
      <c r="F17" s="5"/>
      <c r="G17" s="5"/>
      <c r="H17" s="6"/>
      <c r="I17" s="37" t="s">
        <v>5</v>
      </c>
      <c r="J17" s="37" t="s">
        <v>6</v>
      </c>
      <c r="K17" s="37" t="s">
        <v>7</v>
      </c>
      <c r="L17" s="63" t="s">
        <v>8</v>
      </c>
      <c r="M17" s="63"/>
      <c r="N17" s="63"/>
      <c r="O17" s="63"/>
      <c r="P17" s="63"/>
      <c r="Q17" s="63"/>
      <c r="R17" s="64"/>
      <c r="S17" s="37" t="s">
        <v>9</v>
      </c>
      <c r="T17" s="40" t="s">
        <v>10</v>
      </c>
      <c r="U17" s="41"/>
      <c r="V17" s="42" t="s">
        <v>11</v>
      </c>
    </row>
    <row r="18" spans="1:22" ht="29.25" customHeight="1" thickBot="1" x14ac:dyDescent="0.3">
      <c r="B18" s="43"/>
      <c r="C18" s="62"/>
      <c r="D18" s="62"/>
      <c r="E18" s="7" t="s">
        <v>12</v>
      </c>
      <c r="F18" s="7" t="s">
        <v>13</v>
      </c>
      <c r="G18" s="45" t="s">
        <v>14</v>
      </c>
      <c r="H18" s="46"/>
      <c r="I18" s="38"/>
      <c r="J18" s="38"/>
      <c r="K18" s="38"/>
      <c r="L18" s="47" t="s">
        <v>15</v>
      </c>
      <c r="M18" s="48"/>
      <c r="N18" s="49" t="s">
        <v>16</v>
      </c>
      <c r="O18" s="51" t="s">
        <v>17</v>
      </c>
      <c r="P18" s="52"/>
      <c r="Q18" s="53" t="s">
        <v>18</v>
      </c>
      <c r="R18" s="54" t="s">
        <v>19</v>
      </c>
      <c r="S18" s="38"/>
      <c r="T18" s="56" t="s">
        <v>20</v>
      </c>
      <c r="U18" s="65" t="s">
        <v>21</v>
      </c>
      <c r="V18" s="43"/>
    </row>
    <row r="19" spans="1:22" ht="29.25" thickBot="1" x14ac:dyDescent="0.3">
      <c r="A19" t="s">
        <v>22</v>
      </c>
      <c r="B19" s="44"/>
      <c r="C19" s="46"/>
      <c r="D19" s="46"/>
      <c r="E19" s="8"/>
      <c r="F19" s="8"/>
      <c r="G19" s="8" t="s">
        <v>23</v>
      </c>
      <c r="H19" s="9" t="s">
        <v>24</v>
      </c>
      <c r="I19" s="39"/>
      <c r="J19" s="39"/>
      <c r="K19" s="39"/>
      <c r="L19" s="10" t="s">
        <v>25</v>
      </c>
      <c r="M19" s="11" t="s">
        <v>26</v>
      </c>
      <c r="N19" s="50"/>
      <c r="O19" s="10" t="s">
        <v>27</v>
      </c>
      <c r="P19" s="11" t="s">
        <v>28</v>
      </c>
      <c r="Q19" s="50"/>
      <c r="R19" s="55"/>
      <c r="S19" s="39"/>
      <c r="T19" s="57"/>
      <c r="U19" s="66"/>
      <c r="V19" s="44"/>
    </row>
    <row r="20" spans="1:22" customFormat="1" ht="33" customHeight="1" thickBot="1" x14ac:dyDescent="0.3">
      <c r="B20" s="12">
        <v>1</v>
      </c>
      <c r="C20" s="13" t="s">
        <v>29</v>
      </c>
      <c r="D20" s="13" t="s">
        <v>30</v>
      </c>
      <c r="E20" s="13" t="s">
        <v>31</v>
      </c>
      <c r="F20" s="13" t="s">
        <v>32</v>
      </c>
      <c r="G20" s="14">
        <v>44255</v>
      </c>
      <c r="H20" s="15">
        <v>44440</v>
      </c>
      <c r="I20" s="16">
        <v>45000</v>
      </c>
      <c r="J20" s="16">
        <v>1148.33</v>
      </c>
      <c r="K20" s="16">
        <v>25</v>
      </c>
      <c r="L20" s="16">
        <f>+I20*2.87%</f>
        <v>1291.5</v>
      </c>
      <c r="M20" s="16">
        <f>+I20*7.1%</f>
        <v>3194.9999999999995</v>
      </c>
      <c r="N20" s="16">
        <f>+I20*1.15%</f>
        <v>517.5</v>
      </c>
      <c r="O20" s="16">
        <f>+I20*3.04%</f>
        <v>1368</v>
      </c>
      <c r="P20" s="16">
        <f>+I20*7.09%</f>
        <v>3190.5</v>
      </c>
      <c r="Q20" s="17"/>
      <c r="R20" s="16">
        <f>+P20+O20+N20+M20+L20</f>
        <v>9562.5</v>
      </c>
      <c r="S20" s="17">
        <v>8942.74</v>
      </c>
      <c r="T20" s="17">
        <f>S20+Q20+O20+L20+J20</f>
        <v>12750.57</v>
      </c>
      <c r="U20" s="16">
        <f>+M20+N20+P20</f>
        <v>6903</v>
      </c>
      <c r="V20" s="17">
        <f>I20-T20</f>
        <v>32249.43</v>
      </c>
    </row>
    <row r="21" spans="1:22" customFormat="1" ht="33" customHeight="1" thickBot="1" x14ac:dyDescent="0.3">
      <c r="B21" s="12">
        <v>2</v>
      </c>
      <c r="C21" s="13" t="s">
        <v>33</v>
      </c>
      <c r="D21" s="13" t="s">
        <v>34</v>
      </c>
      <c r="E21" s="13" t="s">
        <v>31</v>
      </c>
      <c r="F21" s="13" t="s">
        <v>35</v>
      </c>
      <c r="G21" s="14">
        <v>44255</v>
      </c>
      <c r="H21" s="15">
        <v>44440</v>
      </c>
      <c r="I21" s="16">
        <v>84700</v>
      </c>
      <c r="J21" s="16">
        <v>8506.43</v>
      </c>
      <c r="K21" s="16">
        <v>25</v>
      </c>
      <c r="L21" s="16">
        <f t="shared" ref="L21:L78" si="0">+I21*2.87%</f>
        <v>2430.89</v>
      </c>
      <c r="M21" s="16">
        <f t="shared" ref="M21:M90" si="1">+I21*7.1%</f>
        <v>6013.7</v>
      </c>
      <c r="N21" s="16">
        <v>890.22</v>
      </c>
      <c r="O21" s="16">
        <f t="shared" ref="O21:O80" si="2">+I21*3.04%</f>
        <v>2574.88</v>
      </c>
      <c r="P21" s="16">
        <f t="shared" ref="P21:P80" si="3">+I21*7.09%</f>
        <v>6005.2300000000005</v>
      </c>
      <c r="Q21" s="17"/>
      <c r="R21" s="16">
        <f t="shared" ref="R21:R78" si="4">+P21+O21+N21+M21+L21</f>
        <v>17914.919999999998</v>
      </c>
      <c r="S21" s="17">
        <v>25</v>
      </c>
      <c r="T21" s="17">
        <f t="shared" ref="T21:T78" si="5">S21+Q21+O21+L21+J21</f>
        <v>13537.2</v>
      </c>
      <c r="U21" s="16">
        <f t="shared" ref="U21:U84" si="6">+M21+N21+P21</f>
        <v>12909.150000000001</v>
      </c>
      <c r="V21" s="17">
        <f>I21-T21</f>
        <v>71162.8</v>
      </c>
    </row>
    <row r="22" spans="1:22" customFormat="1" ht="33" customHeight="1" thickBot="1" x14ac:dyDescent="0.3">
      <c r="B22" s="12">
        <v>3</v>
      </c>
      <c r="C22" s="13" t="s">
        <v>36</v>
      </c>
      <c r="D22" s="13" t="s">
        <v>30</v>
      </c>
      <c r="E22" s="13" t="s">
        <v>31</v>
      </c>
      <c r="F22" s="13" t="s">
        <v>37</v>
      </c>
      <c r="G22" s="14">
        <v>44317</v>
      </c>
      <c r="H22" s="15">
        <v>44500</v>
      </c>
      <c r="I22" s="16">
        <v>60000</v>
      </c>
      <c r="J22" s="16">
        <v>3486.68</v>
      </c>
      <c r="K22" s="16">
        <v>25</v>
      </c>
      <c r="L22" s="16">
        <f t="shared" si="0"/>
        <v>1722</v>
      </c>
      <c r="M22" s="16">
        <f t="shared" si="1"/>
        <v>4260</v>
      </c>
      <c r="N22" s="16">
        <f t="shared" ref="N22:N37" si="7">+I22*1.15%</f>
        <v>690</v>
      </c>
      <c r="O22" s="16">
        <f t="shared" si="2"/>
        <v>1824</v>
      </c>
      <c r="P22" s="16">
        <f t="shared" si="3"/>
        <v>4254</v>
      </c>
      <c r="Q22" s="17"/>
      <c r="R22" s="16">
        <f t="shared" si="4"/>
        <v>12750</v>
      </c>
      <c r="S22" s="17">
        <v>25</v>
      </c>
      <c r="T22" s="17">
        <f t="shared" si="5"/>
        <v>7057.68</v>
      </c>
      <c r="U22" s="16">
        <f t="shared" si="6"/>
        <v>9204</v>
      </c>
      <c r="V22" s="17">
        <f t="shared" ref="V22:V80" si="8">I22-T22</f>
        <v>52942.32</v>
      </c>
    </row>
    <row r="23" spans="1:22" customFormat="1" ht="33" customHeight="1" thickBot="1" x14ac:dyDescent="0.3">
      <c r="B23" s="12">
        <v>4</v>
      </c>
      <c r="C23" s="13" t="s">
        <v>38</v>
      </c>
      <c r="D23" s="13" t="s">
        <v>30</v>
      </c>
      <c r="E23" s="13" t="s">
        <v>31</v>
      </c>
      <c r="F23" s="13" t="s">
        <v>39</v>
      </c>
      <c r="G23" s="14">
        <v>44287</v>
      </c>
      <c r="H23" s="15">
        <v>44530</v>
      </c>
      <c r="I23" s="16">
        <v>30250</v>
      </c>
      <c r="J23" s="16">
        <v>0</v>
      </c>
      <c r="K23" s="16">
        <v>25</v>
      </c>
      <c r="L23" s="16">
        <f t="shared" si="0"/>
        <v>868.17499999999995</v>
      </c>
      <c r="M23" s="16">
        <f t="shared" si="1"/>
        <v>2147.75</v>
      </c>
      <c r="N23" s="16">
        <f t="shared" si="7"/>
        <v>347.875</v>
      </c>
      <c r="O23" s="16">
        <f t="shared" si="2"/>
        <v>919.6</v>
      </c>
      <c r="P23" s="16">
        <f t="shared" si="3"/>
        <v>2144.7250000000004</v>
      </c>
      <c r="Q23" s="17"/>
      <c r="R23" s="16">
        <f t="shared" si="4"/>
        <v>6428.1250000000009</v>
      </c>
      <c r="S23" s="17">
        <v>25</v>
      </c>
      <c r="T23" s="17">
        <f t="shared" si="5"/>
        <v>1812.7750000000001</v>
      </c>
      <c r="U23" s="16">
        <f t="shared" si="6"/>
        <v>4640.3500000000004</v>
      </c>
      <c r="V23" s="17">
        <f t="shared" si="8"/>
        <v>28437.224999999999</v>
      </c>
    </row>
    <row r="24" spans="1:22" customFormat="1" ht="33" customHeight="1" thickBot="1" x14ac:dyDescent="0.3">
      <c r="B24" s="12">
        <v>5</v>
      </c>
      <c r="C24" s="13" t="s">
        <v>40</v>
      </c>
      <c r="D24" s="13" t="s">
        <v>34</v>
      </c>
      <c r="E24" s="13" t="s">
        <v>31</v>
      </c>
      <c r="F24" s="13" t="s">
        <v>39</v>
      </c>
      <c r="G24" s="14">
        <v>44682</v>
      </c>
      <c r="H24" s="15">
        <v>44865</v>
      </c>
      <c r="I24" s="16">
        <v>30250</v>
      </c>
      <c r="J24" s="16">
        <v>0</v>
      </c>
      <c r="K24" s="16">
        <v>25</v>
      </c>
      <c r="L24" s="16">
        <f t="shared" si="0"/>
        <v>868.17499999999995</v>
      </c>
      <c r="M24" s="16">
        <f t="shared" si="1"/>
        <v>2147.75</v>
      </c>
      <c r="N24" s="16">
        <f t="shared" si="7"/>
        <v>347.875</v>
      </c>
      <c r="O24" s="16">
        <f t="shared" si="2"/>
        <v>919.6</v>
      </c>
      <c r="P24" s="16">
        <f t="shared" si="3"/>
        <v>2144.7250000000004</v>
      </c>
      <c r="Q24" s="17"/>
      <c r="R24" s="16">
        <f t="shared" si="4"/>
        <v>6428.1250000000009</v>
      </c>
      <c r="S24" s="17">
        <v>25</v>
      </c>
      <c r="T24" s="17">
        <f t="shared" si="5"/>
        <v>1812.7750000000001</v>
      </c>
      <c r="U24" s="16">
        <f t="shared" si="6"/>
        <v>4640.3500000000004</v>
      </c>
      <c r="V24" s="17">
        <f t="shared" si="8"/>
        <v>28437.224999999999</v>
      </c>
    </row>
    <row r="25" spans="1:22" customFormat="1" ht="33" customHeight="1" thickBot="1" x14ac:dyDescent="0.3">
      <c r="B25" s="12">
        <v>6</v>
      </c>
      <c r="C25" s="13" t="s">
        <v>41</v>
      </c>
      <c r="D25" s="13" t="s">
        <v>30</v>
      </c>
      <c r="E25" s="13" t="s">
        <v>31</v>
      </c>
      <c r="F25" s="13" t="s">
        <v>32</v>
      </c>
      <c r="G25" s="14">
        <v>44927</v>
      </c>
      <c r="H25" s="15"/>
      <c r="I25" s="16">
        <v>40000</v>
      </c>
      <c r="J25" s="16">
        <v>442.65</v>
      </c>
      <c r="K25" s="16">
        <v>25</v>
      </c>
      <c r="L25" s="16">
        <f t="shared" si="0"/>
        <v>1148</v>
      </c>
      <c r="M25" s="16">
        <f t="shared" si="1"/>
        <v>2839.9999999999995</v>
      </c>
      <c r="N25" s="16">
        <f t="shared" si="7"/>
        <v>460</v>
      </c>
      <c r="O25" s="16">
        <f t="shared" si="2"/>
        <v>1216</v>
      </c>
      <c r="P25" s="16">
        <f t="shared" si="3"/>
        <v>2836</v>
      </c>
      <c r="Q25" s="17"/>
      <c r="R25" s="16">
        <f t="shared" si="4"/>
        <v>8500</v>
      </c>
      <c r="S25" s="17">
        <v>25</v>
      </c>
      <c r="T25" s="17">
        <f t="shared" si="5"/>
        <v>2831.65</v>
      </c>
      <c r="U25" s="16">
        <f t="shared" si="6"/>
        <v>6136</v>
      </c>
      <c r="V25" s="17">
        <f t="shared" si="8"/>
        <v>37168.35</v>
      </c>
    </row>
    <row r="26" spans="1:22" customFormat="1" ht="33" customHeight="1" thickBot="1" x14ac:dyDescent="0.3">
      <c r="B26" s="12">
        <v>7</v>
      </c>
      <c r="C26" s="13" t="s">
        <v>42</v>
      </c>
      <c r="D26" s="13" t="s">
        <v>30</v>
      </c>
      <c r="E26" s="13" t="s">
        <v>31</v>
      </c>
      <c r="F26" s="13" t="s">
        <v>43</v>
      </c>
      <c r="G26" s="14">
        <v>44986</v>
      </c>
      <c r="H26" s="15"/>
      <c r="I26" s="16">
        <v>60000</v>
      </c>
      <c r="J26" s="16">
        <v>3486.68</v>
      </c>
      <c r="K26" s="16">
        <v>25</v>
      </c>
      <c r="L26" s="16">
        <f t="shared" si="0"/>
        <v>1722</v>
      </c>
      <c r="M26" s="16">
        <f t="shared" si="1"/>
        <v>4260</v>
      </c>
      <c r="N26" s="16">
        <f t="shared" si="7"/>
        <v>690</v>
      </c>
      <c r="O26" s="16">
        <f t="shared" si="2"/>
        <v>1824</v>
      </c>
      <c r="P26" s="16">
        <f t="shared" si="3"/>
        <v>4254</v>
      </c>
      <c r="Q26" s="17"/>
      <c r="R26" s="16">
        <f t="shared" si="4"/>
        <v>12750</v>
      </c>
      <c r="S26" s="17">
        <v>1025</v>
      </c>
      <c r="T26" s="17">
        <f t="shared" si="5"/>
        <v>8057.68</v>
      </c>
      <c r="U26" s="16">
        <f t="shared" si="6"/>
        <v>9204</v>
      </c>
      <c r="V26" s="17">
        <f t="shared" si="8"/>
        <v>51942.32</v>
      </c>
    </row>
    <row r="27" spans="1:22" customFormat="1" ht="33" customHeight="1" thickBot="1" x14ac:dyDescent="0.3">
      <c r="B27" s="12">
        <v>8</v>
      </c>
      <c r="C27" s="13" t="s">
        <v>44</v>
      </c>
      <c r="D27" s="13" t="s">
        <v>34</v>
      </c>
      <c r="E27" s="13" t="s">
        <v>31</v>
      </c>
      <c r="F27" s="13" t="s">
        <v>45</v>
      </c>
      <c r="G27" s="14">
        <v>45017</v>
      </c>
      <c r="H27" s="15"/>
      <c r="I27" s="16">
        <v>1333.33</v>
      </c>
      <c r="J27" s="16">
        <v>0</v>
      </c>
      <c r="K27" s="16">
        <v>25</v>
      </c>
      <c r="L27" s="16">
        <f t="shared" si="0"/>
        <v>38.266570999999999</v>
      </c>
      <c r="M27" s="16">
        <f t="shared" si="1"/>
        <v>94.666429999999991</v>
      </c>
      <c r="N27" s="16">
        <f t="shared" si="7"/>
        <v>15.333295</v>
      </c>
      <c r="O27" s="16">
        <f t="shared" si="2"/>
        <v>40.533231999999998</v>
      </c>
      <c r="P27" s="16">
        <f t="shared" si="3"/>
        <v>94.533096999999998</v>
      </c>
      <c r="Q27" s="17"/>
      <c r="R27" s="16">
        <f t="shared" si="4"/>
        <v>283.33262500000001</v>
      </c>
      <c r="S27" s="17">
        <v>25</v>
      </c>
      <c r="T27" s="17">
        <v>103.8</v>
      </c>
      <c r="U27" s="16">
        <f t="shared" si="6"/>
        <v>204.53282199999998</v>
      </c>
      <c r="V27" s="17">
        <f t="shared" si="8"/>
        <v>1229.53</v>
      </c>
    </row>
    <row r="28" spans="1:22" customFormat="1" ht="33" customHeight="1" thickBot="1" x14ac:dyDescent="0.3">
      <c r="B28" s="12">
        <v>9</v>
      </c>
      <c r="C28" s="13" t="s">
        <v>46</v>
      </c>
      <c r="D28" s="13" t="s">
        <v>34</v>
      </c>
      <c r="E28" s="13" t="s">
        <v>47</v>
      </c>
      <c r="F28" s="13" t="s">
        <v>48</v>
      </c>
      <c r="G28" s="14">
        <v>44287</v>
      </c>
      <c r="H28" s="15">
        <v>44469</v>
      </c>
      <c r="I28" s="17">
        <v>49500</v>
      </c>
      <c r="J28" s="16">
        <f>1783.43</f>
        <v>1783.43</v>
      </c>
      <c r="K28" s="16">
        <v>25</v>
      </c>
      <c r="L28" s="16">
        <f t="shared" si="0"/>
        <v>1420.65</v>
      </c>
      <c r="M28" s="16">
        <f t="shared" si="1"/>
        <v>3514.4999999999995</v>
      </c>
      <c r="N28" s="16">
        <f t="shared" si="7"/>
        <v>569.25</v>
      </c>
      <c r="O28" s="16">
        <f t="shared" si="2"/>
        <v>1504.8</v>
      </c>
      <c r="P28" s="16">
        <f t="shared" si="3"/>
        <v>3509.55</v>
      </c>
      <c r="Q28" s="17"/>
      <c r="R28" s="16">
        <f t="shared" si="4"/>
        <v>10518.75</v>
      </c>
      <c r="S28" s="17">
        <v>25</v>
      </c>
      <c r="T28" s="17">
        <f t="shared" si="5"/>
        <v>4733.88</v>
      </c>
      <c r="U28" s="16">
        <f t="shared" si="6"/>
        <v>7593.2999999999993</v>
      </c>
      <c r="V28" s="17">
        <f>I28-T28</f>
        <v>44766.12</v>
      </c>
    </row>
    <row r="29" spans="1:22" customFormat="1" ht="33" customHeight="1" thickBot="1" x14ac:dyDescent="0.3">
      <c r="B29" s="12">
        <v>10</v>
      </c>
      <c r="C29" s="13" t="s">
        <v>49</v>
      </c>
      <c r="D29" s="13" t="s">
        <v>30</v>
      </c>
      <c r="E29" s="13" t="s">
        <v>47</v>
      </c>
      <c r="F29" s="13" t="s">
        <v>39</v>
      </c>
      <c r="G29" s="14">
        <v>44287</v>
      </c>
      <c r="H29" s="15">
        <v>44530</v>
      </c>
      <c r="I29" s="16">
        <v>30250</v>
      </c>
      <c r="J29" s="16">
        <v>0</v>
      </c>
      <c r="K29" s="16">
        <v>25</v>
      </c>
      <c r="L29" s="16">
        <f t="shared" si="0"/>
        <v>868.17499999999995</v>
      </c>
      <c r="M29" s="16">
        <f t="shared" si="1"/>
        <v>2147.75</v>
      </c>
      <c r="N29" s="16">
        <f t="shared" si="7"/>
        <v>347.875</v>
      </c>
      <c r="O29" s="16">
        <f t="shared" si="2"/>
        <v>919.6</v>
      </c>
      <c r="P29" s="16">
        <f t="shared" si="3"/>
        <v>2144.7250000000004</v>
      </c>
      <c r="Q29" s="17"/>
      <c r="R29" s="16">
        <f t="shared" si="4"/>
        <v>6428.1250000000009</v>
      </c>
      <c r="S29" s="17">
        <v>1025</v>
      </c>
      <c r="T29" s="17">
        <f t="shared" si="5"/>
        <v>2812.7749999999996</v>
      </c>
      <c r="U29" s="16">
        <f t="shared" si="6"/>
        <v>4640.3500000000004</v>
      </c>
      <c r="V29" s="17">
        <f t="shared" si="8"/>
        <v>27437.224999999999</v>
      </c>
    </row>
    <row r="30" spans="1:22" customFormat="1" ht="33" customHeight="1" thickBot="1" x14ac:dyDescent="0.3">
      <c r="B30" s="12">
        <v>11</v>
      </c>
      <c r="C30" s="13" t="s">
        <v>50</v>
      </c>
      <c r="D30" s="13" t="s">
        <v>30</v>
      </c>
      <c r="E30" s="13" t="s">
        <v>47</v>
      </c>
      <c r="F30" s="13" t="s">
        <v>48</v>
      </c>
      <c r="G30" s="14">
        <v>45108</v>
      </c>
      <c r="H30" s="15"/>
      <c r="I30" s="18">
        <v>60000</v>
      </c>
      <c r="J30" s="18">
        <v>3486.68</v>
      </c>
      <c r="K30" s="16">
        <v>25</v>
      </c>
      <c r="L30" s="16">
        <f t="shared" si="0"/>
        <v>1722</v>
      </c>
      <c r="M30" s="16">
        <f t="shared" si="1"/>
        <v>4260</v>
      </c>
      <c r="N30" s="16">
        <f t="shared" si="7"/>
        <v>690</v>
      </c>
      <c r="O30" s="16">
        <f t="shared" si="2"/>
        <v>1824</v>
      </c>
      <c r="P30" s="16">
        <f t="shared" si="3"/>
        <v>4254</v>
      </c>
      <c r="Q30" s="17"/>
      <c r="R30" s="16">
        <f t="shared" si="4"/>
        <v>12750</v>
      </c>
      <c r="S30" s="17">
        <v>1225</v>
      </c>
      <c r="T30" s="17">
        <f t="shared" si="5"/>
        <v>8257.68</v>
      </c>
      <c r="U30" s="16">
        <f t="shared" si="6"/>
        <v>9204</v>
      </c>
      <c r="V30" s="17">
        <f>+I30-U30</f>
        <v>50796</v>
      </c>
    </row>
    <row r="31" spans="1:22" customFormat="1" ht="33" customHeight="1" thickBot="1" x14ac:dyDescent="0.3">
      <c r="B31" s="12">
        <v>12</v>
      </c>
      <c r="C31" s="13" t="s">
        <v>52</v>
      </c>
      <c r="D31" s="13" t="s">
        <v>34</v>
      </c>
      <c r="E31" s="13" t="s">
        <v>51</v>
      </c>
      <c r="F31" s="13" t="s">
        <v>53</v>
      </c>
      <c r="G31" s="14">
        <v>44317</v>
      </c>
      <c r="H31" s="15"/>
      <c r="I31" s="16">
        <v>54450</v>
      </c>
      <c r="J31" s="17">
        <v>2482.0500000000002</v>
      </c>
      <c r="K31" s="16">
        <v>25</v>
      </c>
      <c r="L31" s="16">
        <f t="shared" si="0"/>
        <v>1562.7149999999999</v>
      </c>
      <c r="M31" s="16">
        <f t="shared" si="1"/>
        <v>3865.95</v>
      </c>
      <c r="N31" s="16">
        <f t="shared" si="7"/>
        <v>626.17499999999995</v>
      </c>
      <c r="O31" s="16">
        <f t="shared" si="2"/>
        <v>1655.28</v>
      </c>
      <c r="P31" s="16">
        <f t="shared" si="3"/>
        <v>3860.5050000000001</v>
      </c>
      <c r="Q31" s="17"/>
      <c r="R31" s="16">
        <f t="shared" si="4"/>
        <v>11570.625</v>
      </c>
      <c r="S31" s="17">
        <v>25</v>
      </c>
      <c r="T31" s="17">
        <f t="shared" si="5"/>
        <v>5725.0450000000001</v>
      </c>
      <c r="U31" s="16">
        <f t="shared" si="6"/>
        <v>8352.630000000001</v>
      </c>
      <c r="V31" s="17">
        <f t="shared" si="8"/>
        <v>48724.955000000002</v>
      </c>
    </row>
    <row r="32" spans="1:22" customFormat="1" ht="33" customHeight="1" thickBot="1" x14ac:dyDescent="0.3">
      <c r="B32" s="12">
        <v>13</v>
      </c>
      <c r="C32" s="13" t="s">
        <v>54</v>
      </c>
      <c r="D32" s="13" t="s">
        <v>34</v>
      </c>
      <c r="E32" s="13" t="s">
        <v>55</v>
      </c>
      <c r="F32" s="13" t="s">
        <v>56</v>
      </c>
      <c r="G32" s="14">
        <v>44317</v>
      </c>
      <c r="H32" s="15">
        <v>44407</v>
      </c>
      <c r="I32" s="16">
        <v>27000</v>
      </c>
      <c r="J32" s="17">
        <v>0</v>
      </c>
      <c r="K32" s="16">
        <v>25</v>
      </c>
      <c r="L32" s="16">
        <f t="shared" si="0"/>
        <v>774.9</v>
      </c>
      <c r="M32" s="16">
        <f t="shared" si="1"/>
        <v>1916.9999999999998</v>
      </c>
      <c r="N32" s="16">
        <f t="shared" si="7"/>
        <v>310.5</v>
      </c>
      <c r="O32" s="16">
        <f t="shared" si="2"/>
        <v>820.8</v>
      </c>
      <c r="P32" s="16">
        <v>1941.5</v>
      </c>
      <c r="Q32" s="17"/>
      <c r="R32" s="16">
        <f t="shared" si="4"/>
        <v>5764.7</v>
      </c>
      <c r="S32" s="17">
        <v>4091.44</v>
      </c>
      <c r="T32" s="17">
        <f t="shared" si="5"/>
        <v>5687.1399999999994</v>
      </c>
      <c r="U32" s="16">
        <f t="shared" si="6"/>
        <v>4169</v>
      </c>
      <c r="V32" s="17">
        <f t="shared" si="8"/>
        <v>21312.86</v>
      </c>
    </row>
    <row r="33" spans="2:22" customFormat="1" ht="33" customHeight="1" thickBot="1" x14ac:dyDescent="0.3">
      <c r="B33" s="12">
        <v>14</v>
      </c>
      <c r="C33" s="13" t="s">
        <v>57</v>
      </c>
      <c r="D33" s="13" t="s">
        <v>30</v>
      </c>
      <c r="E33" s="13" t="s">
        <v>55</v>
      </c>
      <c r="F33" s="13" t="s">
        <v>58</v>
      </c>
      <c r="G33" s="14">
        <v>44287</v>
      </c>
      <c r="H33" s="15">
        <v>44530</v>
      </c>
      <c r="I33" s="16">
        <v>30250</v>
      </c>
      <c r="J33" s="17">
        <v>0</v>
      </c>
      <c r="K33" s="16">
        <v>25</v>
      </c>
      <c r="L33" s="16">
        <f t="shared" si="0"/>
        <v>868.17499999999995</v>
      </c>
      <c r="M33" s="16">
        <f t="shared" si="1"/>
        <v>2147.75</v>
      </c>
      <c r="N33" s="16">
        <f t="shared" si="7"/>
        <v>347.875</v>
      </c>
      <c r="O33" s="16">
        <f t="shared" si="2"/>
        <v>919.6</v>
      </c>
      <c r="P33" s="16">
        <f t="shared" si="3"/>
        <v>2144.7250000000004</v>
      </c>
      <c r="Q33" s="17"/>
      <c r="R33" s="16">
        <f t="shared" si="4"/>
        <v>6428.1250000000009</v>
      </c>
      <c r="S33" s="17">
        <v>25</v>
      </c>
      <c r="T33" s="17">
        <f t="shared" si="5"/>
        <v>1812.7750000000001</v>
      </c>
      <c r="U33" s="16">
        <f t="shared" si="6"/>
        <v>4640.3500000000004</v>
      </c>
      <c r="V33" s="17">
        <f t="shared" si="8"/>
        <v>28437.224999999999</v>
      </c>
    </row>
    <row r="34" spans="2:22" customFormat="1" ht="33" customHeight="1" thickBot="1" x14ac:dyDescent="0.3">
      <c r="B34" s="12">
        <v>15</v>
      </c>
      <c r="C34" s="13" t="s">
        <v>59</v>
      </c>
      <c r="D34" s="13" t="s">
        <v>30</v>
      </c>
      <c r="E34" s="13" t="s">
        <v>55</v>
      </c>
      <c r="F34" s="13" t="s">
        <v>39</v>
      </c>
      <c r="G34" s="14">
        <v>44562</v>
      </c>
      <c r="H34" s="15">
        <v>44742</v>
      </c>
      <c r="I34" s="16">
        <v>35000</v>
      </c>
      <c r="J34" s="17">
        <v>0</v>
      </c>
      <c r="K34" s="16">
        <v>25</v>
      </c>
      <c r="L34" s="16">
        <f t="shared" si="0"/>
        <v>1004.5</v>
      </c>
      <c r="M34" s="16">
        <f t="shared" si="1"/>
        <v>2485</v>
      </c>
      <c r="N34" s="16">
        <f t="shared" si="7"/>
        <v>402.5</v>
      </c>
      <c r="O34" s="16">
        <f t="shared" si="2"/>
        <v>1064</v>
      </c>
      <c r="P34" s="16">
        <f t="shared" si="3"/>
        <v>2481.5</v>
      </c>
      <c r="Q34" s="17">
        <v>1715.46</v>
      </c>
      <c r="R34" s="16">
        <f t="shared" si="4"/>
        <v>7437.5</v>
      </c>
      <c r="S34" s="17">
        <v>4740.46</v>
      </c>
      <c r="T34" s="17">
        <v>6808.96</v>
      </c>
      <c r="U34" s="16">
        <f t="shared" si="6"/>
        <v>5369</v>
      </c>
      <c r="V34" s="17">
        <f t="shared" si="8"/>
        <v>28191.040000000001</v>
      </c>
    </row>
    <row r="35" spans="2:22" customFormat="1" ht="33" customHeight="1" thickBot="1" x14ac:dyDescent="0.3">
      <c r="B35" s="12">
        <v>16</v>
      </c>
      <c r="C35" s="13" t="s">
        <v>60</v>
      </c>
      <c r="D35" s="13" t="s">
        <v>34</v>
      </c>
      <c r="E35" s="13" t="s">
        <v>55</v>
      </c>
      <c r="F35" s="13" t="s">
        <v>61</v>
      </c>
      <c r="G35" s="14">
        <v>45139</v>
      </c>
      <c r="H35" s="15"/>
      <c r="I35" s="16">
        <v>126500</v>
      </c>
      <c r="J35" s="17">
        <v>18338.830000000002</v>
      </c>
      <c r="K35" s="16">
        <v>25</v>
      </c>
      <c r="L35" s="16">
        <f t="shared" si="0"/>
        <v>3630.55</v>
      </c>
      <c r="M35" s="16">
        <f t="shared" si="1"/>
        <v>8981.5</v>
      </c>
      <c r="N35" s="16">
        <v>890.22</v>
      </c>
      <c r="O35" s="16">
        <f t="shared" si="2"/>
        <v>3845.6</v>
      </c>
      <c r="P35" s="16">
        <f t="shared" si="3"/>
        <v>8968.85</v>
      </c>
      <c r="Q35" s="17"/>
      <c r="R35" s="16">
        <f t="shared" si="4"/>
        <v>26316.719999999998</v>
      </c>
      <c r="S35" s="17">
        <v>25</v>
      </c>
      <c r="T35" s="17">
        <f t="shared" si="5"/>
        <v>25839.980000000003</v>
      </c>
      <c r="U35" s="16">
        <f t="shared" si="6"/>
        <v>18840.57</v>
      </c>
      <c r="V35" s="17">
        <f t="shared" si="8"/>
        <v>100660.01999999999</v>
      </c>
    </row>
    <row r="36" spans="2:22" customFormat="1" ht="33" customHeight="1" thickBot="1" x14ac:dyDescent="0.3">
      <c r="B36" s="12">
        <v>17</v>
      </c>
      <c r="C36" s="13" t="s">
        <v>62</v>
      </c>
      <c r="D36" s="13" t="s">
        <v>30</v>
      </c>
      <c r="E36" s="13" t="s">
        <v>63</v>
      </c>
      <c r="F36" s="13" t="s">
        <v>39</v>
      </c>
      <c r="G36" s="14">
        <v>44287</v>
      </c>
      <c r="H36" s="15">
        <v>44530</v>
      </c>
      <c r="I36" s="16">
        <v>30250</v>
      </c>
      <c r="J36" s="17">
        <v>0</v>
      </c>
      <c r="K36" s="16">
        <v>25</v>
      </c>
      <c r="L36" s="16">
        <f t="shared" si="0"/>
        <v>868.17499999999995</v>
      </c>
      <c r="M36" s="16">
        <f t="shared" si="1"/>
        <v>2147.75</v>
      </c>
      <c r="N36" s="16">
        <f t="shared" si="7"/>
        <v>347.875</v>
      </c>
      <c r="O36" s="16">
        <f t="shared" si="2"/>
        <v>919.6</v>
      </c>
      <c r="P36" s="16">
        <f t="shared" si="3"/>
        <v>2144.7250000000004</v>
      </c>
      <c r="Q36" s="17"/>
      <c r="R36" s="16">
        <f t="shared" si="4"/>
        <v>6428.1250000000009</v>
      </c>
      <c r="S36" s="17">
        <v>25</v>
      </c>
      <c r="T36" s="17">
        <f t="shared" si="5"/>
        <v>1812.7750000000001</v>
      </c>
      <c r="U36" s="16">
        <f t="shared" si="6"/>
        <v>4640.3500000000004</v>
      </c>
      <c r="V36" s="17">
        <f t="shared" si="8"/>
        <v>28437.224999999999</v>
      </c>
    </row>
    <row r="37" spans="2:22" customFormat="1" ht="33" customHeight="1" thickBot="1" x14ac:dyDescent="0.3">
      <c r="B37" s="12">
        <v>18</v>
      </c>
      <c r="C37" s="13" t="s">
        <v>64</v>
      </c>
      <c r="D37" s="13" t="s">
        <v>30</v>
      </c>
      <c r="E37" s="13" t="s">
        <v>63</v>
      </c>
      <c r="F37" s="13" t="s">
        <v>65</v>
      </c>
      <c r="G37" s="14">
        <v>44348</v>
      </c>
      <c r="H37" s="15">
        <v>44561</v>
      </c>
      <c r="I37" s="16">
        <v>35000</v>
      </c>
      <c r="J37" s="17">
        <v>0</v>
      </c>
      <c r="K37" s="16">
        <v>25</v>
      </c>
      <c r="L37" s="16">
        <f t="shared" si="0"/>
        <v>1004.5</v>
      </c>
      <c r="M37" s="16">
        <f t="shared" si="1"/>
        <v>2485</v>
      </c>
      <c r="N37" s="16">
        <f t="shared" si="7"/>
        <v>402.5</v>
      </c>
      <c r="O37" s="16">
        <f t="shared" si="2"/>
        <v>1064</v>
      </c>
      <c r="P37" s="16">
        <f t="shared" si="3"/>
        <v>2481.5</v>
      </c>
      <c r="Q37" s="17"/>
      <c r="R37" s="16">
        <f t="shared" si="4"/>
        <v>7437.5</v>
      </c>
      <c r="S37" s="17">
        <v>1025</v>
      </c>
      <c r="T37" s="17">
        <f t="shared" si="5"/>
        <v>3093.5</v>
      </c>
      <c r="U37" s="16">
        <f t="shared" si="6"/>
        <v>5369</v>
      </c>
      <c r="V37" s="17">
        <f t="shared" si="8"/>
        <v>31906.5</v>
      </c>
    </row>
    <row r="38" spans="2:22" customFormat="1" ht="33" customHeight="1" thickBot="1" x14ac:dyDescent="0.3">
      <c r="B38" s="12">
        <v>19</v>
      </c>
      <c r="C38" s="13" t="s">
        <v>66</v>
      </c>
      <c r="D38" s="19" t="s">
        <v>30</v>
      </c>
      <c r="E38" s="13" t="s">
        <v>63</v>
      </c>
      <c r="F38" s="13" t="s">
        <v>67</v>
      </c>
      <c r="G38" s="14">
        <v>45078</v>
      </c>
      <c r="H38" s="15"/>
      <c r="I38" s="16">
        <v>126500</v>
      </c>
      <c r="J38" s="17">
        <v>17909.97</v>
      </c>
      <c r="K38" s="16">
        <v>25</v>
      </c>
      <c r="L38" s="16">
        <f t="shared" si="0"/>
        <v>3630.55</v>
      </c>
      <c r="M38" s="16">
        <f t="shared" si="1"/>
        <v>8981.5</v>
      </c>
      <c r="N38" s="16">
        <v>890.22</v>
      </c>
      <c r="O38" s="16">
        <f t="shared" si="2"/>
        <v>3845.6</v>
      </c>
      <c r="P38" s="16">
        <f t="shared" si="3"/>
        <v>8968.85</v>
      </c>
      <c r="Q38" s="17">
        <v>1715.46</v>
      </c>
      <c r="R38" s="16">
        <f t="shared" si="4"/>
        <v>26316.719999999998</v>
      </c>
      <c r="S38" s="17">
        <v>1740.46</v>
      </c>
      <c r="T38" s="17">
        <v>27126.58</v>
      </c>
      <c r="U38" s="16">
        <f t="shared" si="6"/>
        <v>18840.57</v>
      </c>
      <c r="V38" s="17">
        <f t="shared" si="8"/>
        <v>99373.42</v>
      </c>
    </row>
    <row r="39" spans="2:22" customFormat="1" ht="33" customHeight="1" thickBot="1" x14ac:dyDescent="0.3">
      <c r="B39" s="12">
        <v>20</v>
      </c>
      <c r="C39" s="13" t="s">
        <v>68</v>
      </c>
      <c r="D39" s="19" t="s">
        <v>30</v>
      </c>
      <c r="E39" s="13" t="s">
        <v>63</v>
      </c>
      <c r="F39" s="13" t="s">
        <v>45</v>
      </c>
      <c r="G39" s="14">
        <v>45017</v>
      </c>
      <c r="H39" s="15"/>
      <c r="I39" s="16">
        <v>30250</v>
      </c>
      <c r="J39" s="17">
        <v>0</v>
      </c>
      <c r="K39" s="16">
        <v>25</v>
      </c>
      <c r="L39" s="16">
        <f t="shared" si="0"/>
        <v>868.17499999999995</v>
      </c>
      <c r="M39" s="16">
        <f t="shared" si="1"/>
        <v>2147.75</v>
      </c>
      <c r="N39" s="16">
        <f t="shared" ref="N39:N40" si="9">+I39*1.15%</f>
        <v>347.875</v>
      </c>
      <c r="O39" s="16">
        <f t="shared" si="2"/>
        <v>919.6</v>
      </c>
      <c r="P39" s="16">
        <f t="shared" si="3"/>
        <v>2144.7250000000004</v>
      </c>
      <c r="Q39" s="17"/>
      <c r="R39" s="16">
        <f t="shared" si="4"/>
        <v>6428.1250000000009</v>
      </c>
      <c r="S39" s="17">
        <v>25</v>
      </c>
      <c r="T39" s="17">
        <f t="shared" si="5"/>
        <v>1812.7750000000001</v>
      </c>
      <c r="U39" s="16">
        <f t="shared" si="6"/>
        <v>4640.3500000000004</v>
      </c>
      <c r="V39" s="17">
        <f t="shared" si="8"/>
        <v>28437.224999999999</v>
      </c>
    </row>
    <row r="40" spans="2:22" customFormat="1" ht="33" customHeight="1" thickBot="1" x14ac:dyDescent="0.3">
      <c r="B40" s="12">
        <v>21</v>
      </c>
      <c r="C40" s="13" t="s">
        <v>69</v>
      </c>
      <c r="D40" s="19" t="s">
        <v>30</v>
      </c>
      <c r="E40" s="13" t="s">
        <v>70</v>
      </c>
      <c r="F40" s="13" t="s">
        <v>71</v>
      </c>
      <c r="G40" s="14">
        <v>45383</v>
      </c>
      <c r="H40" s="15"/>
      <c r="I40" s="16">
        <v>60000</v>
      </c>
      <c r="J40" s="17">
        <v>3486.68</v>
      </c>
      <c r="K40" s="16">
        <v>25</v>
      </c>
      <c r="L40" s="16">
        <f t="shared" si="0"/>
        <v>1722</v>
      </c>
      <c r="M40" s="16">
        <f t="shared" si="1"/>
        <v>4260</v>
      </c>
      <c r="N40" s="16">
        <f t="shared" si="9"/>
        <v>690</v>
      </c>
      <c r="O40" s="16">
        <f t="shared" si="2"/>
        <v>1824</v>
      </c>
      <c r="P40" s="16">
        <f t="shared" si="3"/>
        <v>4254</v>
      </c>
      <c r="Q40" s="17"/>
      <c r="R40" s="16">
        <f t="shared" si="4"/>
        <v>12750</v>
      </c>
      <c r="S40" s="17">
        <v>25</v>
      </c>
      <c r="T40" s="17">
        <f t="shared" si="5"/>
        <v>7057.68</v>
      </c>
      <c r="U40" s="16">
        <f t="shared" si="6"/>
        <v>9204</v>
      </c>
      <c r="V40" s="17">
        <f t="shared" si="8"/>
        <v>52942.32</v>
      </c>
    </row>
    <row r="41" spans="2:22" customFormat="1" ht="37.5" customHeight="1" thickBot="1" x14ac:dyDescent="0.3">
      <c r="B41" s="12">
        <v>22</v>
      </c>
      <c r="C41" s="13" t="s">
        <v>72</v>
      </c>
      <c r="D41" s="13" t="s">
        <v>30</v>
      </c>
      <c r="E41" s="13" t="s">
        <v>73</v>
      </c>
      <c r="F41" s="19" t="s">
        <v>74</v>
      </c>
      <c r="G41" s="14">
        <v>44287</v>
      </c>
      <c r="H41" s="15">
        <v>44469</v>
      </c>
      <c r="I41" s="18">
        <v>30250</v>
      </c>
      <c r="J41" s="20">
        <v>0</v>
      </c>
      <c r="K41" s="16">
        <v>25</v>
      </c>
      <c r="L41" s="16">
        <f t="shared" si="0"/>
        <v>868.17499999999995</v>
      </c>
      <c r="M41" s="16">
        <f t="shared" si="1"/>
        <v>2147.75</v>
      </c>
      <c r="N41" s="16">
        <f>+I41*1.15%</f>
        <v>347.875</v>
      </c>
      <c r="O41" s="16">
        <f t="shared" si="2"/>
        <v>919.6</v>
      </c>
      <c r="P41" s="16">
        <f t="shared" si="3"/>
        <v>2144.7250000000004</v>
      </c>
      <c r="Q41" s="17"/>
      <c r="R41" s="16">
        <f t="shared" si="4"/>
        <v>6428.1250000000009</v>
      </c>
      <c r="S41" s="17">
        <v>1025</v>
      </c>
      <c r="T41" s="17">
        <f t="shared" si="5"/>
        <v>2812.7749999999996</v>
      </c>
      <c r="U41" s="16">
        <f t="shared" si="6"/>
        <v>4640.3500000000004</v>
      </c>
      <c r="V41" s="17">
        <f t="shared" si="8"/>
        <v>27437.224999999999</v>
      </c>
    </row>
    <row r="42" spans="2:22" customFormat="1" ht="33" customHeight="1" thickBot="1" x14ac:dyDescent="0.3">
      <c r="B42" s="12">
        <v>23</v>
      </c>
      <c r="C42" s="13" t="s">
        <v>76</v>
      </c>
      <c r="D42" s="13" t="s">
        <v>34</v>
      </c>
      <c r="E42" s="13" t="s">
        <v>75</v>
      </c>
      <c r="F42" s="13" t="s">
        <v>77</v>
      </c>
      <c r="G42" s="14">
        <v>43891</v>
      </c>
      <c r="H42" s="15"/>
      <c r="I42" s="18">
        <v>84700</v>
      </c>
      <c r="J42" s="20">
        <v>8077.56</v>
      </c>
      <c r="K42" s="16">
        <v>25</v>
      </c>
      <c r="L42" s="16">
        <f t="shared" si="0"/>
        <v>2430.89</v>
      </c>
      <c r="M42" s="16">
        <f t="shared" si="1"/>
        <v>6013.7</v>
      </c>
      <c r="N42" s="16">
        <v>890.22</v>
      </c>
      <c r="O42" s="16">
        <f t="shared" si="2"/>
        <v>2574.88</v>
      </c>
      <c r="P42" s="16">
        <f t="shared" si="3"/>
        <v>6005.2300000000005</v>
      </c>
      <c r="Q42" s="17">
        <v>1715.46</v>
      </c>
      <c r="R42" s="16">
        <f t="shared" si="4"/>
        <v>17914.919999999998</v>
      </c>
      <c r="S42" s="17">
        <v>1740.46</v>
      </c>
      <c r="T42" s="17">
        <v>14823.79</v>
      </c>
      <c r="U42" s="16">
        <f t="shared" si="6"/>
        <v>12909.150000000001</v>
      </c>
      <c r="V42" s="17">
        <f t="shared" si="8"/>
        <v>69876.209999999992</v>
      </c>
    </row>
    <row r="43" spans="2:22" customFormat="1" ht="33" customHeight="1" thickBot="1" x14ac:dyDescent="0.3">
      <c r="B43" s="12">
        <v>24</v>
      </c>
      <c r="C43" s="13" t="s">
        <v>78</v>
      </c>
      <c r="D43" s="13" t="s">
        <v>34</v>
      </c>
      <c r="E43" s="13" t="s">
        <v>75</v>
      </c>
      <c r="F43" s="13" t="s">
        <v>79</v>
      </c>
      <c r="G43" s="14">
        <v>45383</v>
      </c>
      <c r="H43" s="15"/>
      <c r="I43" s="18">
        <v>70000</v>
      </c>
      <c r="J43" s="20">
        <v>5368.48</v>
      </c>
      <c r="K43" s="16">
        <v>25</v>
      </c>
      <c r="L43" s="16">
        <f t="shared" si="0"/>
        <v>2009</v>
      </c>
      <c r="M43" s="16">
        <f t="shared" si="1"/>
        <v>4970</v>
      </c>
      <c r="N43" s="16">
        <f t="shared" ref="N43:N94" si="10">+I43*1.15%</f>
        <v>805</v>
      </c>
      <c r="O43" s="16">
        <f t="shared" si="2"/>
        <v>2128</v>
      </c>
      <c r="P43" s="16">
        <f t="shared" si="3"/>
        <v>4963</v>
      </c>
      <c r="Q43" s="17"/>
      <c r="R43" s="16">
        <f t="shared" si="4"/>
        <v>14875</v>
      </c>
      <c r="S43" s="17">
        <v>25</v>
      </c>
      <c r="T43" s="17">
        <f t="shared" si="5"/>
        <v>9530.48</v>
      </c>
      <c r="U43" s="16">
        <f t="shared" si="6"/>
        <v>10738</v>
      </c>
      <c r="V43" s="17">
        <f t="shared" si="8"/>
        <v>60469.520000000004</v>
      </c>
    </row>
    <row r="44" spans="2:22" customFormat="1" ht="33" customHeight="1" thickBot="1" x14ac:dyDescent="0.3">
      <c r="B44" s="12">
        <v>25</v>
      </c>
      <c r="C44" s="13" t="s">
        <v>80</v>
      </c>
      <c r="D44" s="13" t="s">
        <v>34</v>
      </c>
      <c r="E44" s="13" t="s">
        <v>81</v>
      </c>
      <c r="F44" s="19" t="s">
        <v>74</v>
      </c>
      <c r="G44" s="14">
        <v>44290</v>
      </c>
      <c r="H44" s="15">
        <v>44469</v>
      </c>
      <c r="I44" s="21">
        <v>30250</v>
      </c>
      <c r="J44" s="18">
        <v>0</v>
      </c>
      <c r="K44" s="16">
        <v>25</v>
      </c>
      <c r="L44" s="16">
        <f t="shared" si="0"/>
        <v>868.17499999999995</v>
      </c>
      <c r="M44" s="16">
        <f t="shared" si="1"/>
        <v>2147.75</v>
      </c>
      <c r="N44" s="16">
        <f t="shared" si="10"/>
        <v>347.875</v>
      </c>
      <c r="O44" s="16">
        <f t="shared" si="2"/>
        <v>919.6</v>
      </c>
      <c r="P44" s="16">
        <f t="shared" si="3"/>
        <v>2144.7250000000004</v>
      </c>
      <c r="Q44" s="17"/>
      <c r="R44" s="16">
        <f>+P44+O44+N44+M44+L44</f>
        <v>6428.1250000000009</v>
      </c>
      <c r="S44" s="17">
        <v>25</v>
      </c>
      <c r="T44" s="17">
        <f t="shared" si="5"/>
        <v>1812.7750000000001</v>
      </c>
      <c r="U44" s="16">
        <f t="shared" si="6"/>
        <v>4640.3500000000004</v>
      </c>
      <c r="V44" s="17">
        <f t="shared" si="8"/>
        <v>28437.224999999999</v>
      </c>
    </row>
    <row r="45" spans="2:22" customFormat="1" ht="33" customHeight="1" thickBot="1" x14ac:dyDescent="0.3">
      <c r="B45" s="12">
        <v>26</v>
      </c>
      <c r="C45" s="13" t="s">
        <v>82</v>
      </c>
      <c r="D45" s="13" t="s">
        <v>34</v>
      </c>
      <c r="E45" s="13" t="s">
        <v>81</v>
      </c>
      <c r="F45" s="19" t="s">
        <v>74</v>
      </c>
      <c r="G45" s="14">
        <v>44228</v>
      </c>
      <c r="H45" s="15">
        <v>44408</v>
      </c>
      <c r="I45" s="21">
        <v>30250</v>
      </c>
      <c r="J45" s="18">
        <v>0</v>
      </c>
      <c r="K45" s="16">
        <v>25</v>
      </c>
      <c r="L45" s="16">
        <f t="shared" si="0"/>
        <v>868.17499999999995</v>
      </c>
      <c r="M45" s="16">
        <f t="shared" si="1"/>
        <v>2147.75</v>
      </c>
      <c r="N45" s="16">
        <f t="shared" si="10"/>
        <v>347.875</v>
      </c>
      <c r="O45" s="16">
        <f t="shared" si="2"/>
        <v>919.6</v>
      </c>
      <c r="P45" s="16">
        <f t="shared" si="3"/>
        <v>2144.7250000000004</v>
      </c>
      <c r="Q45" s="17">
        <f>1715.46*2</f>
        <v>3430.92</v>
      </c>
      <c r="R45" s="16">
        <f t="shared" si="4"/>
        <v>6428.1250000000009</v>
      </c>
      <c r="S45" s="17">
        <v>4125.92</v>
      </c>
      <c r="T45" s="17">
        <v>5913.7</v>
      </c>
      <c r="U45" s="16">
        <f t="shared" si="6"/>
        <v>4640.3500000000004</v>
      </c>
      <c r="V45" s="17">
        <f t="shared" si="8"/>
        <v>24336.3</v>
      </c>
    </row>
    <row r="46" spans="2:22" customFormat="1" ht="33" customHeight="1" thickBot="1" x14ac:dyDescent="0.3">
      <c r="B46" s="12">
        <v>27</v>
      </c>
      <c r="C46" s="13" t="s">
        <v>83</v>
      </c>
      <c r="D46" s="13" t="s">
        <v>34</v>
      </c>
      <c r="E46" s="13" t="s">
        <v>81</v>
      </c>
      <c r="F46" s="19" t="s">
        <v>74</v>
      </c>
      <c r="G46" s="14">
        <v>45413</v>
      </c>
      <c r="H46" s="15"/>
      <c r="I46" s="21">
        <v>30250</v>
      </c>
      <c r="J46" s="18">
        <v>0</v>
      </c>
      <c r="K46" s="16">
        <v>25</v>
      </c>
      <c r="L46" s="16">
        <f t="shared" si="0"/>
        <v>868.17499999999995</v>
      </c>
      <c r="M46" s="16">
        <f t="shared" si="1"/>
        <v>2147.75</v>
      </c>
      <c r="N46" s="16">
        <f t="shared" si="10"/>
        <v>347.875</v>
      </c>
      <c r="O46" s="16">
        <f t="shared" si="2"/>
        <v>919.6</v>
      </c>
      <c r="P46" s="16">
        <f t="shared" si="3"/>
        <v>2144.7250000000004</v>
      </c>
      <c r="Q46" s="17"/>
      <c r="R46" s="16">
        <f t="shared" si="4"/>
        <v>6428.1250000000009</v>
      </c>
      <c r="S46" s="17">
        <v>25</v>
      </c>
      <c r="T46" s="17">
        <f t="shared" si="5"/>
        <v>1812.7750000000001</v>
      </c>
      <c r="U46" s="16">
        <f t="shared" si="6"/>
        <v>4640.3500000000004</v>
      </c>
      <c r="V46" s="17">
        <f t="shared" si="8"/>
        <v>28437.224999999999</v>
      </c>
    </row>
    <row r="47" spans="2:22" customFormat="1" ht="33" customHeight="1" thickBot="1" x14ac:dyDescent="0.3">
      <c r="B47" s="12">
        <v>28</v>
      </c>
      <c r="C47" s="13" t="s">
        <v>84</v>
      </c>
      <c r="D47" s="13" t="s">
        <v>34</v>
      </c>
      <c r="E47" s="13" t="s">
        <v>85</v>
      </c>
      <c r="F47" s="13" t="s">
        <v>39</v>
      </c>
      <c r="G47" s="14">
        <v>44287</v>
      </c>
      <c r="H47" s="15">
        <v>44469</v>
      </c>
      <c r="I47" s="21">
        <v>30250</v>
      </c>
      <c r="J47" s="18">
        <v>0</v>
      </c>
      <c r="K47" s="16">
        <v>25</v>
      </c>
      <c r="L47" s="16">
        <f t="shared" si="0"/>
        <v>868.17499999999995</v>
      </c>
      <c r="M47" s="16">
        <f t="shared" si="1"/>
        <v>2147.75</v>
      </c>
      <c r="N47" s="16">
        <f t="shared" si="10"/>
        <v>347.875</v>
      </c>
      <c r="O47" s="16">
        <f t="shared" si="2"/>
        <v>919.6</v>
      </c>
      <c r="P47" s="16">
        <f t="shared" si="3"/>
        <v>2144.7250000000004</v>
      </c>
      <c r="Q47" s="17">
        <v>1715.46</v>
      </c>
      <c r="R47" s="16">
        <f t="shared" si="4"/>
        <v>6428.1250000000009</v>
      </c>
      <c r="S47" s="17">
        <v>6740.46</v>
      </c>
      <c r="T47" s="17">
        <v>8528.24</v>
      </c>
      <c r="U47" s="16">
        <f t="shared" si="6"/>
        <v>4640.3500000000004</v>
      </c>
      <c r="V47" s="17">
        <f t="shared" si="8"/>
        <v>21721.760000000002</v>
      </c>
    </row>
    <row r="48" spans="2:22" customFormat="1" ht="33" customHeight="1" thickBot="1" x14ac:dyDescent="0.3">
      <c r="B48" s="12">
        <v>29</v>
      </c>
      <c r="C48" s="13" t="s">
        <v>86</v>
      </c>
      <c r="D48" s="13" t="s">
        <v>30</v>
      </c>
      <c r="E48" s="13" t="s">
        <v>87</v>
      </c>
      <c r="F48" s="13" t="s">
        <v>88</v>
      </c>
      <c r="G48" s="14">
        <v>44348</v>
      </c>
      <c r="H48" s="15">
        <v>44531</v>
      </c>
      <c r="I48" s="16">
        <v>36300</v>
      </c>
      <c r="J48" s="16">
        <v>0</v>
      </c>
      <c r="K48" s="16">
        <v>25</v>
      </c>
      <c r="L48" s="16">
        <f t="shared" si="0"/>
        <v>1041.81</v>
      </c>
      <c r="M48" s="16">
        <f t="shared" si="1"/>
        <v>2577.2999999999997</v>
      </c>
      <c r="N48" s="16">
        <f t="shared" si="10"/>
        <v>417.45</v>
      </c>
      <c r="O48" s="16">
        <f t="shared" si="2"/>
        <v>1103.52</v>
      </c>
      <c r="P48" s="16">
        <f t="shared" si="3"/>
        <v>2573.67</v>
      </c>
      <c r="Q48" s="17">
        <f>1715.46*2</f>
        <v>3430.92</v>
      </c>
      <c r="R48" s="16">
        <f t="shared" si="4"/>
        <v>7713.75</v>
      </c>
      <c r="S48" s="17">
        <v>3455.92</v>
      </c>
      <c r="T48" s="17">
        <v>5601.25</v>
      </c>
      <c r="U48" s="16">
        <f t="shared" si="6"/>
        <v>5568.42</v>
      </c>
      <c r="V48" s="17">
        <f t="shared" si="8"/>
        <v>30698.75</v>
      </c>
    </row>
    <row r="49" spans="2:22" customFormat="1" ht="33" customHeight="1" thickBot="1" x14ac:dyDescent="0.3">
      <c r="B49" s="12">
        <v>30</v>
      </c>
      <c r="C49" s="13" t="s">
        <v>89</v>
      </c>
      <c r="D49" s="13" t="s">
        <v>34</v>
      </c>
      <c r="E49" s="13" t="s">
        <v>87</v>
      </c>
      <c r="F49" s="13" t="s">
        <v>90</v>
      </c>
      <c r="G49" s="14">
        <v>45108</v>
      </c>
      <c r="H49" s="15"/>
      <c r="I49" s="16">
        <v>84700</v>
      </c>
      <c r="J49" s="16">
        <v>8506.43</v>
      </c>
      <c r="K49" s="16">
        <v>25</v>
      </c>
      <c r="L49" s="16">
        <f t="shared" si="0"/>
        <v>2430.89</v>
      </c>
      <c r="M49" s="16">
        <f t="shared" si="1"/>
        <v>6013.7</v>
      </c>
      <c r="N49" s="16">
        <v>890.22</v>
      </c>
      <c r="O49" s="16">
        <f t="shared" si="2"/>
        <v>2574.88</v>
      </c>
      <c r="P49" s="16">
        <f t="shared" si="3"/>
        <v>6005.2300000000005</v>
      </c>
      <c r="Q49" s="17"/>
      <c r="R49" s="16">
        <f t="shared" si="4"/>
        <v>17914.919999999998</v>
      </c>
      <c r="S49" s="17">
        <v>1525</v>
      </c>
      <c r="T49" s="17">
        <f t="shared" si="5"/>
        <v>15037.2</v>
      </c>
      <c r="U49" s="16">
        <f t="shared" si="6"/>
        <v>12909.150000000001</v>
      </c>
      <c r="V49" s="17">
        <f t="shared" si="8"/>
        <v>69662.8</v>
      </c>
    </row>
    <row r="50" spans="2:22" customFormat="1" ht="33" customHeight="1" thickBot="1" x14ac:dyDescent="0.3">
      <c r="B50" s="12">
        <v>31</v>
      </c>
      <c r="C50" s="13" t="s">
        <v>91</v>
      </c>
      <c r="D50" s="13" t="s">
        <v>34</v>
      </c>
      <c r="E50" s="13" t="s">
        <v>87</v>
      </c>
      <c r="F50" s="13" t="s">
        <v>45</v>
      </c>
      <c r="G50" s="14">
        <v>45474</v>
      </c>
      <c r="H50" s="15"/>
      <c r="I50" s="16">
        <v>30250</v>
      </c>
      <c r="J50" s="16">
        <v>0</v>
      </c>
      <c r="K50" s="16">
        <v>25</v>
      </c>
      <c r="L50" s="16">
        <f t="shared" si="0"/>
        <v>868.17499999999995</v>
      </c>
      <c r="M50" s="16">
        <f t="shared" si="1"/>
        <v>2147.75</v>
      </c>
      <c r="N50" s="16">
        <f t="shared" si="10"/>
        <v>347.875</v>
      </c>
      <c r="O50" s="16">
        <f t="shared" si="2"/>
        <v>919.6</v>
      </c>
      <c r="P50" s="16">
        <f t="shared" si="3"/>
        <v>2144.7250000000004</v>
      </c>
      <c r="Q50" s="17"/>
      <c r="R50" s="16">
        <f t="shared" si="4"/>
        <v>6428.1250000000009</v>
      </c>
      <c r="S50" s="17">
        <v>25</v>
      </c>
      <c r="T50" s="17">
        <f t="shared" si="5"/>
        <v>1812.7750000000001</v>
      </c>
      <c r="U50" s="16">
        <f t="shared" si="6"/>
        <v>4640.3500000000004</v>
      </c>
      <c r="V50" s="17">
        <f t="shared" si="8"/>
        <v>28437.224999999999</v>
      </c>
    </row>
    <row r="51" spans="2:22" customFormat="1" ht="33" customHeight="1" thickBot="1" x14ac:dyDescent="0.3">
      <c r="B51" s="12">
        <v>32</v>
      </c>
      <c r="C51" s="13" t="s">
        <v>92</v>
      </c>
      <c r="D51" s="13" t="s">
        <v>34</v>
      </c>
      <c r="E51" s="13" t="s">
        <v>93</v>
      </c>
      <c r="F51" s="13" t="s">
        <v>39</v>
      </c>
      <c r="G51" s="14">
        <v>44347</v>
      </c>
      <c r="H51" s="15">
        <v>44531</v>
      </c>
      <c r="I51" s="16">
        <v>30250</v>
      </c>
      <c r="J51" s="16">
        <v>0</v>
      </c>
      <c r="K51" s="16">
        <v>25</v>
      </c>
      <c r="L51" s="16">
        <f t="shared" si="0"/>
        <v>868.17499999999995</v>
      </c>
      <c r="M51" s="16">
        <f t="shared" si="1"/>
        <v>2147.75</v>
      </c>
      <c r="N51" s="16">
        <f t="shared" si="10"/>
        <v>347.875</v>
      </c>
      <c r="O51" s="16">
        <f t="shared" si="2"/>
        <v>919.6</v>
      </c>
      <c r="P51" s="16">
        <f t="shared" si="3"/>
        <v>2144.7250000000004</v>
      </c>
      <c r="Q51" s="17"/>
      <c r="R51" s="16">
        <f t="shared" si="4"/>
        <v>6428.1250000000009</v>
      </c>
      <c r="S51" s="17">
        <v>25</v>
      </c>
      <c r="T51" s="17">
        <f t="shared" si="5"/>
        <v>1812.7750000000001</v>
      </c>
      <c r="U51" s="16">
        <f t="shared" si="6"/>
        <v>4640.3500000000004</v>
      </c>
      <c r="V51" s="17">
        <f t="shared" si="8"/>
        <v>28437.224999999999</v>
      </c>
    </row>
    <row r="52" spans="2:22" customFormat="1" ht="33" customHeight="1" thickBot="1" x14ac:dyDescent="0.3">
      <c r="B52" s="12">
        <v>33</v>
      </c>
      <c r="C52" s="13" t="s">
        <v>94</v>
      </c>
      <c r="D52" s="13" t="s">
        <v>34</v>
      </c>
      <c r="E52" s="13" t="s">
        <v>93</v>
      </c>
      <c r="F52" s="13" t="s">
        <v>95</v>
      </c>
      <c r="G52" s="14">
        <v>44347</v>
      </c>
      <c r="H52" s="15">
        <v>44531</v>
      </c>
      <c r="I52" s="16">
        <v>35000</v>
      </c>
      <c r="J52" s="16">
        <v>0</v>
      </c>
      <c r="K52" s="16">
        <v>25</v>
      </c>
      <c r="L52" s="16">
        <f t="shared" si="0"/>
        <v>1004.5</v>
      </c>
      <c r="M52" s="16">
        <f t="shared" si="1"/>
        <v>2485</v>
      </c>
      <c r="N52" s="16">
        <f t="shared" si="10"/>
        <v>402.5</v>
      </c>
      <c r="O52" s="16">
        <f t="shared" si="2"/>
        <v>1064</v>
      </c>
      <c r="P52" s="16">
        <f t="shared" si="3"/>
        <v>2481.5</v>
      </c>
      <c r="Q52" s="17"/>
      <c r="R52" s="16">
        <f t="shared" si="4"/>
        <v>7437.5</v>
      </c>
      <c r="S52" s="17">
        <v>5874.5</v>
      </c>
      <c r="T52" s="17">
        <f t="shared" si="5"/>
        <v>7943</v>
      </c>
      <c r="U52" s="16">
        <f t="shared" si="6"/>
        <v>5369</v>
      </c>
      <c r="V52" s="17">
        <f t="shared" si="8"/>
        <v>27057</v>
      </c>
    </row>
    <row r="53" spans="2:22" customFormat="1" ht="33" customHeight="1" thickBot="1" x14ac:dyDescent="0.3">
      <c r="B53" s="12">
        <v>34</v>
      </c>
      <c r="C53" s="13" t="s">
        <v>96</v>
      </c>
      <c r="D53" s="13" t="s">
        <v>34</v>
      </c>
      <c r="E53" s="13" t="s">
        <v>93</v>
      </c>
      <c r="F53" s="13" t="s">
        <v>97</v>
      </c>
      <c r="G53" s="14">
        <v>44287</v>
      </c>
      <c r="H53" s="15">
        <v>44530</v>
      </c>
      <c r="I53" s="16">
        <v>45000</v>
      </c>
      <c r="J53" s="17">
        <v>1148.33</v>
      </c>
      <c r="K53" s="16">
        <v>25</v>
      </c>
      <c r="L53" s="16">
        <f t="shared" si="0"/>
        <v>1291.5</v>
      </c>
      <c r="M53" s="16">
        <f t="shared" si="1"/>
        <v>3194.9999999999995</v>
      </c>
      <c r="N53" s="16">
        <f t="shared" si="10"/>
        <v>517.5</v>
      </c>
      <c r="O53" s="16">
        <f t="shared" si="2"/>
        <v>1368</v>
      </c>
      <c r="P53" s="16">
        <f t="shared" si="3"/>
        <v>3190.5</v>
      </c>
      <c r="Q53" s="17"/>
      <c r="R53" s="16">
        <f t="shared" si="4"/>
        <v>9562.5</v>
      </c>
      <c r="S53" s="17">
        <v>361</v>
      </c>
      <c r="T53" s="17">
        <f t="shared" si="5"/>
        <v>4168.83</v>
      </c>
      <c r="U53" s="16">
        <f t="shared" si="6"/>
        <v>6903</v>
      </c>
      <c r="V53" s="17">
        <f t="shared" si="8"/>
        <v>40831.17</v>
      </c>
    </row>
    <row r="54" spans="2:22" customFormat="1" ht="33" customHeight="1" thickBot="1" x14ac:dyDescent="0.3">
      <c r="B54" s="12">
        <v>35</v>
      </c>
      <c r="C54" s="22" t="s">
        <v>98</v>
      </c>
      <c r="D54" s="22" t="s">
        <v>34</v>
      </c>
      <c r="E54" s="13" t="s">
        <v>93</v>
      </c>
      <c r="F54" s="13" t="s">
        <v>39</v>
      </c>
      <c r="G54" s="14">
        <v>44774</v>
      </c>
      <c r="H54" s="15">
        <v>44957</v>
      </c>
      <c r="I54" s="16">
        <v>30250</v>
      </c>
      <c r="J54" s="16">
        <v>0</v>
      </c>
      <c r="K54" s="16">
        <v>25</v>
      </c>
      <c r="L54" s="16">
        <f t="shared" si="0"/>
        <v>868.17499999999995</v>
      </c>
      <c r="M54" s="16">
        <f t="shared" si="1"/>
        <v>2147.75</v>
      </c>
      <c r="N54" s="16">
        <f t="shared" si="10"/>
        <v>347.875</v>
      </c>
      <c r="O54" s="16">
        <f t="shared" si="2"/>
        <v>919.6</v>
      </c>
      <c r="P54" s="16">
        <f t="shared" si="3"/>
        <v>2144.7250000000004</v>
      </c>
      <c r="Q54" s="17"/>
      <c r="R54" s="16">
        <f t="shared" si="4"/>
        <v>6428.1250000000009</v>
      </c>
      <c r="S54" s="17">
        <v>8038.31</v>
      </c>
      <c r="T54" s="17">
        <f t="shared" si="5"/>
        <v>9826.0849999999991</v>
      </c>
      <c r="U54" s="16">
        <f t="shared" si="6"/>
        <v>4640.3500000000004</v>
      </c>
      <c r="V54" s="17">
        <f t="shared" si="8"/>
        <v>20423.915000000001</v>
      </c>
    </row>
    <row r="55" spans="2:22" customFormat="1" ht="33" customHeight="1" thickBot="1" x14ac:dyDescent="0.3">
      <c r="B55" s="12">
        <v>36</v>
      </c>
      <c r="C55" s="22" t="s">
        <v>99</v>
      </c>
      <c r="D55" s="22" t="s">
        <v>30</v>
      </c>
      <c r="E55" s="13" t="s">
        <v>100</v>
      </c>
      <c r="F55" s="13" t="s">
        <v>101</v>
      </c>
      <c r="G55" s="14"/>
      <c r="H55" s="15"/>
      <c r="I55" s="16">
        <v>35000</v>
      </c>
      <c r="J55" s="16">
        <v>0</v>
      </c>
      <c r="K55" s="16">
        <v>25</v>
      </c>
      <c r="L55" s="16">
        <f t="shared" si="0"/>
        <v>1004.5</v>
      </c>
      <c r="M55" s="16">
        <f t="shared" si="1"/>
        <v>2485</v>
      </c>
      <c r="N55" s="16">
        <f t="shared" si="10"/>
        <v>402.5</v>
      </c>
      <c r="O55" s="16">
        <f t="shared" si="2"/>
        <v>1064</v>
      </c>
      <c r="P55" s="16">
        <f t="shared" si="3"/>
        <v>2481.5</v>
      </c>
      <c r="Q55" s="17"/>
      <c r="R55" s="16">
        <f t="shared" si="4"/>
        <v>7437.5</v>
      </c>
      <c r="S55" s="17">
        <v>25</v>
      </c>
      <c r="T55" s="17">
        <f t="shared" si="5"/>
        <v>2093.5</v>
      </c>
      <c r="U55" s="16">
        <f t="shared" si="6"/>
        <v>5369</v>
      </c>
      <c r="V55" s="17">
        <f t="shared" si="8"/>
        <v>32906.5</v>
      </c>
    </row>
    <row r="56" spans="2:22" customFormat="1" ht="33" customHeight="1" thickBot="1" x14ac:dyDescent="0.3">
      <c r="B56" s="12">
        <v>37</v>
      </c>
      <c r="C56" s="22" t="s">
        <v>102</v>
      </c>
      <c r="D56" s="22" t="s">
        <v>30</v>
      </c>
      <c r="E56" s="13" t="s">
        <v>100</v>
      </c>
      <c r="F56" s="13" t="s">
        <v>39</v>
      </c>
      <c r="G56" s="14">
        <v>44287</v>
      </c>
      <c r="H56" s="15">
        <v>44469</v>
      </c>
      <c r="I56" s="16">
        <v>30250</v>
      </c>
      <c r="J56" s="16">
        <v>0</v>
      </c>
      <c r="K56" s="16">
        <v>25</v>
      </c>
      <c r="L56" s="16">
        <f t="shared" si="0"/>
        <v>868.17499999999995</v>
      </c>
      <c r="M56" s="16">
        <f t="shared" si="1"/>
        <v>2147.75</v>
      </c>
      <c r="N56" s="16">
        <f t="shared" si="10"/>
        <v>347.875</v>
      </c>
      <c r="O56" s="16">
        <f t="shared" si="2"/>
        <v>919.6</v>
      </c>
      <c r="P56" s="16">
        <f>+I56*7.09%</f>
        <v>2144.7250000000004</v>
      </c>
      <c r="Q56" s="17"/>
      <c r="R56" s="16">
        <f t="shared" si="4"/>
        <v>6428.1250000000009</v>
      </c>
      <c r="S56" s="17">
        <v>25</v>
      </c>
      <c r="T56" s="17">
        <f t="shared" si="5"/>
        <v>1812.7750000000001</v>
      </c>
      <c r="U56" s="16">
        <f t="shared" si="6"/>
        <v>4640.3500000000004</v>
      </c>
      <c r="V56" s="17">
        <f t="shared" si="8"/>
        <v>28437.224999999999</v>
      </c>
    </row>
    <row r="57" spans="2:22" customFormat="1" ht="33" customHeight="1" thickBot="1" x14ac:dyDescent="0.3">
      <c r="B57" s="12">
        <v>38</v>
      </c>
      <c r="C57" s="22" t="s">
        <v>103</v>
      </c>
      <c r="D57" s="22" t="s">
        <v>30</v>
      </c>
      <c r="E57" s="13" t="s">
        <v>100</v>
      </c>
      <c r="F57" s="13" t="s">
        <v>88</v>
      </c>
      <c r="G57" s="14">
        <v>44682</v>
      </c>
      <c r="H57" s="15">
        <v>44865</v>
      </c>
      <c r="I57" s="16">
        <v>30000</v>
      </c>
      <c r="J57" s="16">
        <v>0</v>
      </c>
      <c r="K57" s="16">
        <v>25</v>
      </c>
      <c r="L57" s="16">
        <f t="shared" si="0"/>
        <v>861</v>
      </c>
      <c r="M57" s="16">
        <f t="shared" si="1"/>
        <v>2130</v>
      </c>
      <c r="N57" s="16">
        <f t="shared" si="10"/>
        <v>345</v>
      </c>
      <c r="O57" s="16">
        <f t="shared" si="2"/>
        <v>912</v>
      </c>
      <c r="P57" s="16">
        <f t="shared" si="3"/>
        <v>2127</v>
      </c>
      <c r="Q57" s="17"/>
      <c r="R57" s="16">
        <f t="shared" si="4"/>
        <v>6375</v>
      </c>
      <c r="S57" s="17">
        <v>25</v>
      </c>
      <c r="T57" s="17">
        <f t="shared" si="5"/>
        <v>1798</v>
      </c>
      <c r="U57" s="16">
        <f t="shared" si="6"/>
        <v>4602</v>
      </c>
      <c r="V57" s="17">
        <f t="shared" si="8"/>
        <v>28202</v>
      </c>
    </row>
    <row r="58" spans="2:22" customFormat="1" ht="33" customHeight="1" thickBot="1" x14ac:dyDescent="0.3">
      <c r="B58" s="12">
        <v>39</v>
      </c>
      <c r="C58" s="22" t="s">
        <v>104</v>
      </c>
      <c r="D58" s="22" t="s">
        <v>30</v>
      </c>
      <c r="E58" s="13" t="s">
        <v>105</v>
      </c>
      <c r="F58" s="13" t="s">
        <v>106</v>
      </c>
      <c r="G58" s="14">
        <v>45108</v>
      </c>
      <c r="H58" s="15"/>
      <c r="I58" s="16">
        <v>84700</v>
      </c>
      <c r="J58" s="16">
        <v>8506.43</v>
      </c>
      <c r="K58" s="16">
        <v>25</v>
      </c>
      <c r="L58" s="16">
        <f t="shared" si="0"/>
        <v>2430.89</v>
      </c>
      <c r="M58" s="16">
        <f t="shared" si="1"/>
        <v>6013.7</v>
      </c>
      <c r="N58" s="16">
        <v>890.22</v>
      </c>
      <c r="O58" s="16">
        <f t="shared" si="2"/>
        <v>2574.88</v>
      </c>
      <c r="P58" s="16">
        <f t="shared" si="3"/>
        <v>6005.2300000000005</v>
      </c>
      <c r="Q58" s="17"/>
      <c r="R58" s="16">
        <f t="shared" si="4"/>
        <v>17914.919999999998</v>
      </c>
      <c r="S58" s="17">
        <v>25</v>
      </c>
      <c r="T58" s="17">
        <f t="shared" si="5"/>
        <v>13537.2</v>
      </c>
      <c r="U58" s="16">
        <f t="shared" si="6"/>
        <v>12909.150000000001</v>
      </c>
      <c r="V58" s="17">
        <f t="shared" si="8"/>
        <v>71162.8</v>
      </c>
    </row>
    <row r="59" spans="2:22" customFormat="1" ht="33" customHeight="1" thickBot="1" x14ac:dyDescent="0.3">
      <c r="B59" s="12">
        <v>40</v>
      </c>
      <c r="C59" s="22" t="s">
        <v>107</v>
      </c>
      <c r="D59" s="22" t="s">
        <v>30</v>
      </c>
      <c r="E59" s="13" t="s">
        <v>108</v>
      </c>
      <c r="F59" s="13" t="s">
        <v>109</v>
      </c>
      <c r="G59" s="14">
        <v>45017</v>
      </c>
      <c r="H59" s="15"/>
      <c r="I59" s="16">
        <v>84700</v>
      </c>
      <c r="J59" s="16">
        <v>8077.56</v>
      </c>
      <c r="K59" s="16">
        <v>25</v>
      </c>
      <c r="L59" s="16">
        <f>+I59*2.87%</f>
        <v>2430.89</v>
      </c>
      <c r="M59" s="16">
        <f>+I59*7.1%</f>
        <v>6013.7</v>
      </c>
      <c r="N59" s="16">
        <v>890.22</v>
      </c>
      <c r="O59" s="16">
        <f>+I59*3.04%</f>
        <v>2574.88</v>
      </c>
      <c r="P59" s="16">
        <f>+I59*7.09%</f>
        <v>6005.2300000000005</v>
      </c>
      <c r="Q59" s="17">
        <v>1715.46</v>
      </c>
      <c r="R59" s="16">
        <f>+P59+O59+N59+M59+L59</f>
        <v>17914.919999999998</v>
      </c>
      <c r="S59" s="17">
        <v>1740.46</v>
      </c>
      <c r="T59" s="17">
        <v>14823.79</v>
      </c>
      <c r="U59" s="16">
        <f t="shared" si="6"/>
        <v>12909.150000000001</v>
      </c>
      <c r="V59" s="17">
        <f>I59-T59</f>
        <v>69876.209999999992</v>
      </c>
    </row>
    <row r="60" spans="2:22" customFormat="1" ht="33" customHeight="1" thickBot="1" x14ac:dyDescent="0.3">
      <c r="B60" s="12">
        <v>41</v>
      </c>
      <c r="C60" s="22" t="s">
        <v>111</v>
      </c>
      <c r="D60" s="22" t="s">
        <v>34</v>
      </c>
      <c r="E60" s="13" t="s">
        <v>110</v>
      </c>
      <c r="F60" s="13" t="s">
        <v>45</v>
      </c>
      <c r="G60" s="14">
        <v>44986</v>
      </c>
      <c r="H60" s="15"/>
      <c r="I60" s="16">
        <v>50000</v>
      </c>
      <c r="J60" s="16">
        <v>1854</v>
      </c>
      <c r="K60" s="16">
        <v>25</v>
      </c>
      <c r="L60" s="16">
        <f t="shared" si="0"/>
        <v>1435</v>
      </c>
      <c r="M60" s="16">
        <f t="shared" si="1"/>
        <v>3549.9999999999995</v>
      </c>
      <c r="N60" s="16">
        <f t="shared" si="10"/>
        <v>575</v>
      </c>
      <c r="O60" s="16">
        <f t="shared" si="2"/>
        <v>1520</v>
      </c>
      <c r="P60" s="16">
        <f t="shared" si="3"/>
        <v>3545.0000000000005</v>
      </c>
      <c r="Q60" s="17"/>
      <c r="R60" s="16">
        <f t="shared" si="4"/>
        <v>10625</v>
      </c>
      <c r="S60" s="17">
        <v>25</v>
      </c>
      <c r="T60" s="17">
        <f t="shared" si="5"/>
        <v>4834</v>
      </c>
      <c r="U60" s="16">
        <f t="shared" si="6"/>
        <v>7670</v>
      </c>
      <c r="V60" s="17">
        <f t="shared" si="8"/>
        <v>45166</v>
      </c>
    </row>
    <row r="61" spans="2:22" customFormat="1" ht="33" customHeight="1" thickBot="1" x14ac:dyDescent="0.3">
      <c r="B61" s="12">
        <v>42</v>
      </c>
      <c r="C61" s="22" t="s">
        <v>112</v>
      </c>
      <c r="D61" s="22" t="s">
        <v>34</v>
      </c>
      <c r="E61" s="13" t="s">
        <v>110</v>
      </c>
      <c r="F61" s="13" t="s">
        <v>45</v>
      </c>
      <c r="G61" s="14">
        <v>44986</v>
      </c>
      <c r="H61" s="15"/>
      <c r="I61" s="16">
        <v>50000</v>
      </c>
      <c r="J61" s="16">
        <v>1854</v>
      </c>
      <c r="K61" s="16">
        <v>25</v>
      </c>
      <c r="L61" s="16">
        <f t="shared" si="0"/>
        <v>1435</v>
      </c>
      <c r="M61" s="16">
        <f t="shared" si="1"/>
        <v>3549.9999999999995</v>
      </c>
      <c r="N61" s="16">
        <f t="shared" si="10"/>
        <v>575</v>
      </c>
      <c r="O61" s="16">
        <f t="shared" si="2"/>
        <v>1520</v>
      </c>
      <c r="P61" s="16">
        <f t="shared" si="3"/>
        <v>3545.0000000000005</v>
      </c>
      <c r="Q61" s="17"/>
      <c r="R61" s="16">
        <f t="shared" si="4"/>
        <v>10625</v>
      </c>
      <c r="S61" s="17">
        <v>25</v>
      </c>
      <c r="T61" s="17">
        <f t="shared" si="5"/>
        <v>4834</v>
      </c>
      <c r="U61" s="16">
        <f t="shared" si="6"/>
        <v>7670</v>
      </c>
      <c r="V61" s="17">
        <f t="shared" si="8"/>
        <v>45166</v>
      </c>
    </row>
    <row r="62" spans="2:22" customFormat="1" ht="33" customHeight="1" thickBot="1" x14ac:dyDescent="0.3">
      <c r="B62" s="12">
        <v>43</v>
      </c>
      <c r="C62" s="22" t="s">
        <v>113</v>
      </c>
      <c r="D62" s="22" t="s">
        <v>30</v>
      </c>
      <c r="E62" s="13" t="s">
        <v>114</v>
      </c>
      <c r="F62" s="13" t="s">
        <v>115</v>
      </c>
      <c r="G62" s="14">
        <v>44255</v>
      </c>
      <c r="H62" s="15" t="s">
        <v>116</v>
      </c>
      <c r="I62" s="18">
        <v>45000</v>
      </c>
      <c r="J62" s="18">
        <f>1148.33</f>
        <v>1148.33</v>
      </c>
      <c r="K62" s="18">
        <v>25</v>
      </c>
      <c r="L62" s="16">
        <f t="shared" si="0"/>
        <v>1291.5</v>
      </c>
      <c r="M62" s="16">
        <f t="shared" si="1"/>
        <v>3194.9999999999995</v>
      </c>
      <c r="N62" s="16">
        <f t="shared" si="10"/>
        <v>517.5</v>
      </c>
      <c r="O62" s="16">
        <f t="shared" si="2"/>
        <v>1368</v>
      </c>
      <c r="P62" s="16">
        <f t="shared" si="3"/>
        <v>3190.5</v>
      </c>
      <c r="Q62" s="17"/>
      <c r="R62" s="16">
        <f t="shared" si="4"/>
        <v>9562.5</v>
      </c>
      <c r="S62" s="17">
        <v>795</v>
      </c>
      <c r="T62" s="17">
        <f t="shared" si="5"/>
        <v>4602.83</v>
      </c>
      <c r="U62" s="16">
        <f t="shared" si="6"/>
        <v>6903</v>
      </c>
      <c r="V62" s="17">
        <f t="shared" si="8"/>
        <v>40397.17</v>
      </c>
    </row>
    <row r="63" spans="2:22" customFormat="1" ht="33" customHeight="1" thickBot="1" x14ac:dyDescent="0.3">
      <c r="B63" s="12">
        <v>44</v>
      </c>
      <c r="C63" s="22" t="s">
        <v>117</v>
      </c>
      <c r="D63" s="22"/>
      <c r="E63" s="13" t="s">
        <v>118</v>
      </c>
      <c r="F63" s="13" t="s">
        <v>119</v>
      </c>
      <c r="G63" s="14">
        <v>45108</v>
      </c>
      <c r="H63" s="15"/>
      <c r="I63" s="18">
        <v>70000</v>
      </c>
      <c r="J63" s="18">
        <v>5368.48</v>
      </c>
      <c r="K63" s="18">
        <v>25</v>
      </c>
      <c r="L63" s="16">
        <f t="shared" si="0"/>
        <v>2009</v>
      </c>
      <c r="M63" s="16">
        <f t="shared" si="1"/>
        <v>4970</v>
      </c>
      <c r="N63" s="16">
        <f t="shared" si="10"/>
        <v>805</v>
      </c>
      <c r="O63" s="16">
        <f t="shared" si="2"/>
        <v>2128</v>
      </c>
      <c r="P63" s="16">
        <f t="shared" si="3"/>
        <v>4963</v>
      </c>
      <c r="Q63" s="17"/>
      <c r="R63" s="16">
        <f t="shared" si="4"/>
        <v>14875</v>
      </c>
      <c r="S63" s="17">
        <v>25</v>
      </c>
      <c r="T63" s="17">
        <f t="shared" si="5"/>
        <v>9530.48</v>
      </c>
      <c r="U63" s="16">
        <f t="shared" si="6"/>
        <v>10738</v>
      </c>
      <c r="V63" s="17">
        <f t="shared" si="8"/>
        <v>60469.520000000004</v>
      </c>
    </row>
    <row r="64" spans="2:22" customFormat="1" ht="42.75" customHeight="1" thickBot="1" x14ac:dyDescent="0.3">
      <c r="B64" s="12">
        <v>45</v>
      </c>
      <c r="C64" s="22" t="s">
        <v>120</v>
      </c>
      <c r="D64" s="22" t="s">
        <v>30</v>
      </c>
      <c r="E64" s="13" t="s">
        <v>121</v>
      </c>
      <c r="F64" s="13" t="s">
        <v>122</v>
      </c>
      <c r="G64" s="14">
        <v>44287</v>
      </c>
      <c r="H64" s="15">
        <v>44469</v>
      </c>
      <c r="I64" s="18">
        <v>126500</v>
      </c>
      <c r="J64" s="18">
        <v>18338.830000000002</v>
      </c>
      <c r="K64" s="18">
        <v>25</v>
      </c>
      <c r="L64" s="16">
        <f t="shared" si="0"/>
        <v>3630.55</v>
      </c>
      <c r="M64" s="16">
        <f t="shared" si="1"/>
        <v>8981.5</v>
      </c>
      <c r="N64" s="16">
        <v>890.22</v>
      </c>
      <c r="O64" s="16">
        <f t="shared" si="2"/>
        <v>3845.6</v>
      </c>
      <c r="P64" s="16">
        <f t="shared" si="3"/>
        <v>8968.85</v>
      </c>
      <c r="Q64" s="17"/>
      <c r="R64" s="16">
        <f t="shared" si="4"/>
        <v>26316.719999999998</v>
      </c>
      <c r="S64" s="17">
        <v>25</v>
      </c>
      <c r="T64" s="17">
        <f t="shared" si="5"/>
        <v>25839.980000000003</v>
      </c>
      <c r="U64" s="16">
        <f t="shared" si="6"/>
        <v>18840.57</v>
      </c>
      <c r="V64" s="17">
        <f t="shared" si="8"/>
        <v>100660.01999999999</v>
      </c>
    </row>
    <row r="65" spans="2:22" customFormat="1" ht="42.75" customHeight="1" thickBot="1" x14ac:dyDescent="0.3">
      <c r="B65" s="12">
        <v>46</v>
      </c>
      <c r="C65" s="22" t="s">
        <v>123</v>
      </c>
      <c r="D65" s="22" t="s">
        <v>34</v>
      </c>
      <c r="E65" s="13" t="s">
        <v>121</v>
      </c>
      <c r="F65" s="19" t="s">
        <v>39</v>
      </c>
      <c r="G65" s="14">
        <v>44317</v>
      </c>
      <c r="H65" s="15">
        <v>44500</v>
      </c>
      <c r="I65" s="18">
        <v>30250</v>
      </c>
      <c r="J65" s="18">
        <v>0</v>
      </c>
      <c r="K65" s="18">
        <v>25</v>
      </c>
      <c r="L65" s="16">
        <f t="shared" si="0"/>
        <v>868.17499999999995</v>
      </c>
      <c r="M65" s="16">
        <f t="shared" si="1"/>
        <v>2147.75</v>
      </c>
      <c r="N65" s="16">
        <f t="shared" si="10"/>
        <v>347.875</v>
      </c>
      <c r="O65" s="16">
        <f t="shared" si="2"/>
        <v>919.6</v>
      </c>
      <c r="P65" s="16">
        <f t="shared" si="3"/>
        <v>2144.7250000000004</v>
      </c>
      <c r="Q65" s="17"/>
      <c r="R65" s="16">
        <f t="shared" si="4"/>
        <v>6428.1250000000009</v>
      </c>
      <c r="S65" s="17">
        <v>25</v>
      </c>
      <c r="T65" s="17">
        <f t="shared" si="5"/>
        <v>1812.7750000000001</v>
      </c>
      <c r="U65" s="16">
        <f t="shared" si="6"/>
        <v>4640.3500000000004</v>
      </c>
      <c r="V65" s="17">
        <f t="shared" si="8"/>
        <v>28437.224999999999</v>
      </c>
    </row>
    <row r="66" spans="2:22" customFormat="1" ht="42.75" customHeight="1" thickBot="1" x14ac:dyDescent="0.3">
      <c r="B66" s="12">
        <v>47</v>
      </c>
      <c r="C66" s="22" t="s">
        <v>124</v>
      </c>
      <c r="D66" s="22" t="s">
        <v>30</v>
      </c>
      <c r="E66" s="13" t="s">
        <v>121</v>
      </c>
      <c r="F66" s="19" t="s">
        <v>39</v>
      </c>
      <c r="G66" s="14">
        <v>44228</v>
      </c>
      <c r="H66" s="15">
        <v>44408</v>
      </c>
      <c r="I66" s="18">
        <v>30250</v>
      </c>
      <c r="J66" s="18">
        <v>0</v>
      </c>
      <c r="K66" s="18">
        <v>25</v>
      </c>
      <c r="L66" s="16">
        <f t="shared" si="0"/>
        <v>868.17499999999995</v>
      </c>
      <c r="M66" s="16">
        <f t="shared" si="1"/>
        <v>2147.75</v>
      </c>
      <c r="N66" s="16">
        <f t="shared" si="10"/>
        <v>347.875</v>
      </c>
      <c r="O66" s="16">
        <f t="shared" si="2"/>
        <v>919.6</v>
      </c>
      <c r="P66" s="16">
        <f t="shared" si="3"/>
        <v>2144.7250000000004</v>
      </c>
      <c r="Q66" s="17"/>
      <c r="R66" s="16">
        <f t="shared" si="4"/>
        <v>6428.1250000000009</v>
      </c>
      <c r="S66" s="17">
        <v>3471.65</v>
      </c>
      <c r="T66" s="17">
        <f t="shared" si="5"/>
        <v>5259.4250000000002</v>
      </c>
      <c r="U66" s="16">
        <f t="shared" si="6"/>
        <v>4640.3500000000004</v>
      </c>
      <c r="V66" s="17">
        <f t="shared" si="8"/>
        <v>24990.575000000001</v>
      </c>
    </row>
    <row r="67" spans="2:22" customFormat="1" ht="42.75" customHeight="1" thickBot="1" x14ac:dyDescent="0.3">
      <c r="B67" s="12">
        <v>48</v>
      </c>
      <c r="C67" s="22" t="s">
        <v>125</v>
      </c>
      <c r="D67" s="22" t="s">
        <v>34</v>
      </c>
      <c r="E67" s="13" t="s">
        <v>126</v>
      </c>
      <c r="F67" s="13" t="s">
        <v>127</v>
      </c>
      <c r="G67" s="14">
        <v>44317</v>
      </c>
      <c r="H67" s="15">
        <v>44500</v>
      </c>
      <c r="I67" s="16">
        <v>70400</v>
      </c>
      <c r="J67" s="16">
        <v>5443.75</v>
      </c>
      <c r="K67" s="16">
        <v>25</v>
      </c>
      <c r="L67" s="16">
        <f t="shared" si="0"/>
        <v>2020.48</v>
      </c>
      <c r="M67" s="16">
        <f t="shared" si="1"/>
        <v>4998.3999999999996</v>
      </c>
      <c r="N67" s="16">
        <f t="shared" si="10"/>
        <v>809.6</v>
      </c>
      <c r="O67" s="16">
        <f t="shared" si="2"/>
        <v>2140.16</v>
      </c>
      <c r="P67" s="16">
        <f t="shared" si="3"/>
        <v>4991.3600000000006</v>
      </c>
      <c r="Q67" s="17"/>
      <c r="R67" s="16">
        <f t="shared" si="4"/>
        <v>14960</v>
      </c>
      <c r="S67" s="17">
        <v>5538.72</v>
      </c>
      <c r="T67" s="17">
        <f>S67+Q67+O67+L67+J67</f>
        <v>15143.11</v>
      </c>
      <c r="U67" s="16">
        <f t="shared" si="6"/>
        <v>10799.36</v>
      </c>
      <c r="V67" s="17">
        <f t="shared" si="8"/>
        <v>55256.89</v>
      </c>
    </row>
    <row r="68" spans="2:22" customFormat="1" ht="33" customHeight="1" thickBot="1" x14ac:dyDescent="0.3">
      <c r="B68" s="12">
        <v>49</v>
      </c>
      <c r="C68" s="22" t="s">
        <v>128</v>
      </c>
      <c r="D68" s="22" t="s">
        <v>34</v>
      </c>
      <c r="E68" s="13" t="s">
        <v>129</v>
      </c>
      <c r="F68" s="13" t="s">
        <v>130</v>
      </c>
      <c r="G68" s="14">
        <v>44287</v>
      </c>
      <c r="H68" s="15">
        <v>44469</v>
      </c>
      <c r="I68" s="16">
        <v>126500</v>
      </c>
      <c r="J68" s="16">
        <v>18338.830000000002</v>
      </c>
      <c r="K68" s="16">
        <v>25</v>
      </c>
      <c r="L68" s="16">
        <f t="shared" si="0"/>
        <v>3630.55</v>
      </c>
      <c r="M68" s="16">
        <f t="shared" si="1"/>
        <v>8981.5</v>
      </c>
      <c r="N68" s="16">
        <v>890.22</v>
      </c>
      <c r="O68" s="16">
        <f t="shared" si="2"/>
        <v>3845.6</v>
      </c>
      <c r="P68" s="16">
        <f t="shared" si="3"/>
        <v>8968.85</v>
      </c>
      <c r="Q68" s="17"/>
      <c r="R68" s="16">
        <f t="shared" si="4"/>
        <v>26316.719999999998</v>
      </c>
      <c r="S68" s="17">
        <v>25</v>
      </c>
      <c r="T68" s="17">
        <f t="shared" si="5"/>
        <v>25839.980000000003</v>
      </c>
      <c r="U68" s="16">
        <f t="shared" si="6"/>
        <v>18840.57</v>
      </c>
      <c r="V68" s="17">
        <f>I68-T68</f>
        <v>100660.01999999999</v>
      </c>
    </row>
    <row r="69" spans="2:22" customFormat="1" ht="33" customHeight="1" thickBot="1" x14ac:dyDescent="0.3">
      <c r="B69" s="12">
        <v>50</v>
      </c>
      <c r="C69" s="22" t="s">
        <v>131</v>
      </c>
      <c r="D69" s="22" t="s">
        <v>30</v>
      </c>
      <c r="E69" s="13" t="s">
        <v>132</v>
      </c>
      <c r="F69" s="13" t="s">
        <v>39</v>
      </c>
      <c r="G69" s="14">
        <v>44317</v>
      </c>
      <c r="H69" s="15">
        <v>44500</v>
      </c>
      <c r="I69" s="16">
        <v>30250</v>
      </c>
      <c r="J69" s="16">
        <v>0</v>
      </c>
      <c r="K69" s="16">
        <v>25</v>
      </c>
      <c r="L69" s="16">
        <f t="shared" si="0"/>
        <v>868.17499999999995</v>
      </c>
      <c r="M69" s="16">
        <f t="shared" si="1"/>
        <v>2147.75</v>
      </c>
      <c r="N69" s="16">
        <f t="shared" si="10"/>
        <v>347.875</v>
      </c>
      <c r="O69" s="16">
        <f t="shared" si="2"/>
        <v>919.6</v>
      </c>
      <c r="P69" s="16">
        <f t="shared" si="3"/>
        <v>2144.7250000000004</v>
      </c>
      <c r="Q69" s="17"/>
      <c r="R69" s="16">
        <f t="shared" si="4"/>
        <v>6428.1250000000009</v>
      </c>
      <c r="S69" s="17">
        <v>6811.2</v>
      </c>
      <c r="T69" s="17">
        <f t="shared" si="5"/>
        <v>8598.9750000000004</v>
      </c>
      <c r="U69" s="16">
        <f t="shared" si="6"/>
        <v>4640.3500000000004</v>
      </c>
      <c r="V69" s="17">
        <f>I69-T69</f>
        <v>21651.025000000001</v>
      </c>
    </row>
    <row r="70" spans="2:22" customFormat="1" ht="33" customHeight="1" thickBot="1" x14ac:dyDescent="0.3">
      <c r="B70" s="12">
        <v>51</v>
      </c>
      <c r="C70" s="22" t="s">
        <v>133</v>
      </c>
      <c r="D70" s="22" t="s">
        <v>34</v>
      </c>
      <c r="E70" s="13" t="s">
        <v>134</v>
      </c>
      <c r="F70" s="13" t="s">
        <v>39</v>
      </c>
      <c r="G70" s="14">
        <v>44287</v>
      </c>
      <c r="H70" s="15">
        <v>44469</v>
      </c>
      <c r="I70" s="16">
        <v>30250</v>
      </c>
      <c r="J70" s="16">
        <v>0</v>
      </c>
      <c r="K70" s="16">
        <v>25</v>
      </c>
      <c r="L70" s="16">
        <f t="shared" si="0"/>
        <v>868.17499999999995</v>
      </c>
      <c r="M70" s="16">
        <f t="shared" si="1"/>
        <v>2147.75</v>
      </c>
      <c r="N70" s="16">
        <f t="shared" si="10"/>
        <v>347.875</v>
      </c>
      <c r="O70" s="16">
        <f t="shared" si="2"/>
        <v>919.6</v>
      </c>
      <c r="P70" s="16">
        <f t="shared" si="3"/>
        <v>2144.7250000000004</v>
      </c>
      <c r="Q70" s="17"/>
      <c r="R70" s="16">
        <f t="shared" si="4"/>
        <v>6428.1250000000009</v>
      </c>
      <c r="S70" s="17">
        <v>25</v>
      </c>
      <c r="T70" s="17">
        <f t="shared" si="5"/>
        <v>1812.7750000000001</v>
      </c>
      <c r="U70" s="16">
        <f t="shared" si="6"/>
        <v>4640.3500000000004</v>
      </c>
      <c r="V70" s="17">
        <f t="shared" si="8"/>
        <v>28437.224999999999</v>
      </c>
    </row>
    <row r="71" spans="2:22" customFormat="1" ht="33" customHeight="1" thickBot="1" x14ac:dyDescent="0.3">
      <c r="B71" s="12">
        <v>52</v>
      </c>
      <c r="C71" s="22" t="s">
        <v>135</v>
      </c>
      <c r="D71" s="22" t="s">
        <v>34</v>
      </c>
      <c r="E71" s="13" t="s">
        <v>134</v>
      </c>
      <c r="F71" s="13" t="s">
        <v>136</v>
      </c>
      <c r="G71" s="14">
        <v>45017</v>
      </c>
      <c r="H71" s="15"/>
      <c r="I71" s="16">
        <v>50000</v>
      </c>
      <c r="J71" s="16">
        <v>1854</v>
      </c>
      <c r="K71" s="16">
        <v>25</v>
      </c>
      <c r="L71" s="16">
        <f t="shared" si="0"/>
        <v>1435</v>
      </c>
      <c r="M71" s="16">
        <f t="shared" si="1"/>
        <v>3549.9999999999995</v>
      </c>
      <c r="N71" s="16">
        <f t="shared" si="10"/>
        <v>575</v>
      </c>
      <c r="O71" s="16">
        <f t="shared" si="2"/>
        <v>1520</v>
      </c>
      <c r="P71" s="16">
        <f t="shared" si="3"/>
        <v>3545.0000000000005</v>
      </c>
      <c r="Q71" s="17"/>
      <c r="R71" s="16">
        <f t="shared" si="4"/>
        <v>10625</v>
      </c>
      <c r="S71" s="17">
        <v>25</v>
      </c>
      <c r="T71" s="17">
        <f t="shared" si="5"/>
        <v>4834</v>
      </c>
      <c r="U71" s="16">
        <f t="shared" si="6"/>
        <v>7670</v>
      </c>
      <c r="V71" s="17">
        <f t="shared" si="8"/>
        <v>45166</v>
      </c>
    </row>
    <row r="72" spans="2:22" customFormat="1" ht="33" customHeight="1" thickBot="1" x14ac:dyDescent="0.3">
      <c r="B72" s="12">
        <v>53</v>
      </c>
      <c r="C72" s="22" t="s">
        <v>137</v>
      </c>
      <c r="D72" s="22" t="s">
        <v>30</v>
      </c>
      <c r="E72" s="13" t="s">
        <v>138</v>
      </c>
      <c r="F72" s="13" t="s">
        <v>139</v>
      </c>
      <c r="G72" s="14">
        <v>44316</v>
      </c>
      <c r="H72" s="15">
        <v>44501</v>
      </c>
      <c r="I72" s="16">
        <v>49500</v>
      </c>
      <c r="J72" s="18">
        <f>1783.43</f>
        <v>1783.43</v>
      </c>
      <c r="K72" s="18">
        <v>25</v>
      </c>
      <c r="L72" s="16">
        <f t="shared" si="0"/>
        <v>1420.65</v>
      </c>
      <c r="M72" s="16">
        <f t="shared" si="1"/>
        <v>3514.4999999999995</v>
      </c>
      <c r="N72" s="16">
        <f t="shared" si="10"/>
        <v>569.25</v>
      </c>
      <c r="O72" s="16">
        <f t="shared" si="2"/>
        <v>1504.8</v>
      </c>
      <c r="P72" s="16">
        <f t="shared" si="3"/>
        <v>3509.55</v>
      </c>
      <c r="Q72" s="20"/>
      <c r="R72" s="16">
        <f t="shared" si="4"/>
        <v>10518.75</v>
      </c>
      <c r="S72" s="17">
        <v>2097.1999999999998</v>
      </c>
      <c r="T72" s="17">
        <f t="shared" si="5"/>
        <v>6806.08</v>
      </c>
      <c r="U72" s="16">
        <f t="shared" si="6"/>
        <v>7593.2999999999993</v>
      </c>
      <c r="V72" s="17">
        <f t="shared" si="8"/>
        <v>42693.919999999998</v>
      </c>
    </row>
    <row r="73" spans="2:22" customFormat="1" ht="33" customHeight="1" thickBot="1" x14ac:dyDescent="0.3">
      <c r="B73" s="12">
        <v>54</v>
      </c>
      <c r="C73" s="22" t="s">
        <v>140</v>
      </c>
      <c r="D73" s="22" t="s">
        <v>30</v>
      </c>
      <c r="E73" s="13" t="s">
        <v>141</v>
      </c>
      <c r="F73" s="13" t="s">
        <v>39</v>
      </c>
      <c r="G73" s="14">
        <v>44228</v>
      </c>
      <c r="H73" s="15">
        <v>44408</v>
      </c>
      <c r="I73" s="16">
        <v>30250</v>
      </c>
      <c r="J73" s="18">
        <v>0</v>
      </c>
      <c r="K73" s="18">
        <v>25</v>
      </c>
      <c r="L73" s="16">
        <f t="shared" si="0"/>
        <v>868.17499999999995</v>
      </c>
      <c r="M73" s="16">
        <f t="shared" si="1"/>
        <v>2147.75</v>
      </c>
      <c r="N73" s="16">
        <f t="shared" si="10"/>
        <v>347.875</v>
      </c>
      <c r="O73" s="16">
        <f t="shared" si="2"/>
        <v>919.6</v>
      </c>
      <c r="P73" s="16">
        <f t="shared" si="3"/>
        <v>2144.7250000000004</v>
      </c>
      <c r="Q73" s="20"/>
      <c r="R73" s="16">
        <f t="shared" si="4"/>
        <v>6428.1250000000009</v>
      </c>
      <c r="S73" s="17">
        <v>361</v>
      </c>
      <c r="T73" s="17">
        <f t="shared" si="5"/>
        <v>2148.7749999999996</v>
      </c>
      <c r="U73" s="16">
        <f t="shared" si="6"/>
        <v>4640.3500000000004</v>
      </c>
      <c r="V73" s="17">
        <f t="shared" si="8"/>
        <v>28101.224999999999</v>
      </c>
    </row>
    <row r="74" spans="2:22" customFormat="1" ht="33" customHeight="1" thickBot="1" x14ac:dyDescent="0.3">
      <c r="B74" s="12">
        <v>55</v>
      </c>
      <c r="C74" s="22" t="s">
        <v>142</v>
      </c>
      <c r="D74" s="22" t="s">
        <v>34</v>
      </c>
      <c r="E74" s="13" t="s">
        <v>143</v>
      </c>
      <c r="F74" s="13" t="s">
        <v>39</v>
      </c>
      <c r="G74" s="14">
        <v>44287</v>
      </c>
      <c r="H74" s="15">
        <v>44469</v>
      </c>
      <c r="I74" s="16">
        <v>30250</v>
      </c>
      <c r="J74" s="16">
        <v>0</v>
      </c>
      <c r="K74" s="16">
        <v>25</v>
      </c>
      <c r="L74" s="16">
        <f t="shared" si="0"/>
        <v>868.17499999999995</v>
      </c>
      <c r="M74" s="16">
        <f t="shared" si="1"/>
        <v>2147.75</v>
      </c>
      <c r="N74" s="16">
        <f t="shared" si="10"/>
        <v>347.875</v>
      </c>
      <c r="O74" s="16">
        <f t="shared" si="2"/>
        <v>919.6</v>
      </c>
      <c r="P74" s="16">
        <f t="shared" si="3"/>
        <v>2144.7250000000004</v>
      </c>
      <c r="Q74" s="17"/>
      <c r="R74" s="16">
        <f t="shared" si="4"/>
        <v>6428.1250000000009</v>
      </c>
      <c r="S74" s="17">
        <v>25</v>
      </c>
      <c r="T74" s="17">
        <f t="shared" si="5"/>
        <v>1812.7750000000001</v>
      </c>
      <c r="U74" s="16">
        <f t="shared" si="6"/>
        <v>4640.3500000000004</v>
      </c>
      <c r="V74" s="17">
        <f t="shared" si="8"/>
        <v>28437.224999999999</v>
      </c>
    </row>
    <row r="75" spans="2:22" customFormat="1" ht="33" customHeight="1" thickBot="1" x14ac:dyDescent="0.3">
      <c r="B75" s="12">
        <v>56</v>
      </c>
      <c r="C75" s="22" t="s">
        <v>144</v>
      </c>
      <c r="D75" s="22" t="s">
        <v>34</v>
      </c>
      <c r="E75" s="13" t="s">
        <v>143</v>
      </c>
      <c r="F75" s="13" t="s">
        <v>145</v>
      </c>
      <c r="G75" s="14">
        <v>44287</v>
      </c>
      <c r="H75" s="15">
        <v>44469</v>
      </c>
      <c r="I75" s="16">
        <v>54450</v>
      </c>
      <c r="J75" s="17">
        <v>2224.73</v>
      </c>
      <c r="K75" s="16">
        <v>25</v>
      </c>
      <c r="L75" s="16">
        <f t="shared" si="0"/>
        <v>1562.7149999999999</v>
      </c>
      <c r="M75" s="16">
        <f t="shared" si="1"/>
        <v>3865.95</v>
      </c>
      <c r="N75" s="16">
        <f t="shared" si="10"/>
        <v>626.17499999999995</v>
      </c>
      <c r="O75" s="16">
        <f t="shared" si="2"/>
        <v>1655.28</v>
      </c>
      <c r="P75" s="16">
        <f t="shared" si="3"/>
        <v>3860.5050000000001</v>
      </c>
      <c r="Q75" s="17">
        <v>1715.46</v>
      </c>
      <c r="R75" s="16">
        <f t="shared" si="4"/>
        <v>11570.625</v>
      </c>
      <c r="S75" s="17">
        <v>2919.75</v>
      </c>
      <c r="T75" s="17">
        <v>8362.48</v>
      </c>
      <c r="U75" s="16">
        <f t="shared" si="6"/>
        <v>8352.630000000001</v>
      </c>
      <c r="V75" s="17">
        <f t="shared" si="8"/>
        <v>46087.520000000004</v>
      </c>
    </row>
    <row r="76" spans="2:22" customFormat="1" ht="33" customHeight="1" thickBot="1" x14ac:dyDescent="0.3">
      <c r="B76" s="12">
        <v>57</v>
      </c>
      <c r="C76" s="22" t="s">
        <v>146</v>
      </c>
      <c r="D76" s="22" t="s">
        <v>30</v>
      </c>
      <c r="E76" s="13" t="s">
        <v>143</v>
      </c>
      <c r="F76" s="13" t="s">
        <v>147</v>
      </c>
      <c r="G76" s="14">
        <v>44287</v>
      </c>
      <c r="H76" s="15">
        <v>44469</v>
      </c>
      <c r="I76" s="16">
        <v>30250</v>
      </c>
      <c r="J76" s="16">
        <v>0</v>
      </c>
      <c r="K76" s="16">
        <v>25</v>
      </c>
      <c r="L76" s="16">
        <f t="shared" si="0"/>
        <v>868.17499999999995</v>
      </c>
      <c r="M76" s="16">
        <f t="shared" si="1"/>
        <v>2147.75</v>
      </c>
      <c r="N76" s="16">
        <f t="shared" si="10"/>
        <v>347.875</v>
      </c>
      <c r="O76" s="16">
        <f t="shared" si="2"/>
        <v>919.6</v>
      </c>
      <c r="P76" s="16">
        <f t="shared" si="3"/>
        <v>2144.7250000000004</v>
      </c>
      <c r="Q76" s="17"/>
      <c r="R76" s="16">
        <f t="shared" si="4"/>
        <v>6428.1250000000009</v>
      </c>
      <c r="S76" s="17">
        <v>3959.65</v>
      </c>
      <c r="T76" s="17">
        <f t="shared" si="5"/>
        <v>5747.4250000000002</v>
      </c>
      <c r="U76" s="16">
        <f t="shared" si="6"/>
        <v>4640.3500000000004</v>
      </c>
      <c r="V76" s="17">
        <f t="shared" si="8"/>
        <v>24502.575000000001</v>
      </c>
    </row>
    <row r="77" spans="2:22" customFormat="1" ht="33" customHeight="1" thickBot="1" x14ac:dyDescent="0.3">
      <c r="B77" s="12">
        <v>58</v>
      </c>
      <c r="C77" s="22" t="s">
        <v>148</v>
      </c>
      <c r="D77" s="22" t="s">
        <v>34</v>
      </c>
      <c r="E77" s="13" t="s">
        <v>149</v>
      </c>
      <c r="F77" s="13" t="s">
        <v>74</v>
      </c>
      <c r="G77" s="14">
        <v>44501</v>
      </c>
      <c r="H77" s="15" t="s">
        <v>150</v>
      </c>
      <c r="I77" s="16">
        <v>30250</v>
      </c>
      <c r="J77" s="16">
        <v>0</v>
      </c>
      <c r="K77" s="16">
        <v>25</v>
      </c>
      <c r="L77" s="16">
        <f t="shared" si="0"/>
        <v>868.17499999999995</v>
      </c>
      <c r="M77" s="16">
        <f t="shared" si="1"/>
        <v>2147.75</v>
      </c>
      <c r="N77" s="16">
        <f t="shared" si="10"/>
        <v>347.875</v>
      </c>
      <c r="O77" s="16">
        <f t="shared" si="2"/>
        <v>919.6</v>
      </c>
      <c r="P77" s="16">
        <f t="shared" si="3"/>
        <v>2144.7250000000004</v>
      </c>
      <c r="Q77" s="17"/>
      <c r="R77" s="16">
        <f t="shared" si="4"/>
        <v>6428.1250000000009</v>
      </c>
      <c r="S77" s="17">
        <v>25</v>
      </c>
      <c r="T77" s="17">
        <f t="shared" si="5"/>
        <v>1812.7750000000001</v>
      </c>
      <c r="U77" s="16">
        <f t="shared" si="6"/>
        <v>4640.3500000000004</v>
      </c>
      <c r="V77" s="17">
        <f t="shared" si="8"/>
        <v>28437.224999999999</v>
      </c>
    </row>
    <row r="78" spans="2:22" customFormat="1" ht="33" customHeight="1" thickBot="1" x14ac:dyDescent="0.3">
      <c r="B78" s="12">
        <v>59</v>
      </c>
      <c r="C78" s="22" t="s">
        <v>151</v>
      </c>
      <c r="D78" s="22" t="s">
        <v>34</v>
      </c>
      <c r="E78" s="13" t="s">
        <v>152</v>
      </c>
      <c r="F78" s="13" t="s">
        <v>145</v>
      </c>
      <c r="G78" s="14">
        <v>44287</v>
      </c>
      <c r="H78" s="15">
        <v>44469</v>
      </c>
      <c r="I78" s="16">
        <v>54450</v>
      </c>
      <c r="J78" s="16">
        <v>2482.0500000000002</v>
      </c>
      <c r="K78" s="16">
        <v>25</v>
      </c>
      <c r="L78" s="16">
        <f t="shared" si="0"/>
        <v>1562.7149999999999</v>
      </c>
      <c r="M78" s="16">
        <f t="shared" si="1"/>
        <v>3865.95</v>
      </c>
      <c r="N78" s="16">
        <f t="shared" si="10"/>
        <v>626.17499999999995</v>
      </c>
      <c r="O78" s="16">
        <f t="shared" si="2"/>
        <v>1655.28</v>
      </c>
      <c r="P78" s="16">
        <f t="shared" si="3"/>
        <v>3860.5050000000001</v>
      </c>
      <c r="Q78" s="17"/>
      <c r="R78" s="16">
        <f t="shared" si="4"/>
        <v>11570.625</v>
      </c>
      <c r="S78" s="17">
        <v>2649.67</v>
      </c>
      <c r="T78" s="17">
        <f t="shared" si="5"/>
        <v>8349.7150000000001</v>
      </c>
      <c r="U78" s="16">
        <f t="shared" si="6"/>
        <v>8352.630000000001</v>
      </c>
      <c r="V78" s="17">
        <f>I78-T78</f>
        <v>46100.285000000003</v>
      </c>
    </row>
    <row r="79" spans="2:22" customFormat="1" ht="33" customHeight="1" thickBot="1" x14ac:dyDescent="0.3">
      <c r="B79" s="12">
        <v>60</v>
      </c>
      <c r="C79" s="22" t="s">
        <v>153</v>
      </c>
      <c r="D79" s="22" t="s">
        <v>34</v>
      </c>
      <c r="E79" s="13" t="s">
        <v>152</v>
      </c>
      <c r="F79" s="13" t="s">
        <v>145</v>
      </c>
      <c r="G79" s="14">
        <v>44197</v>
      </c>
      <c r="H79" s="15" t="s">
        <v>154</v>
      </c>
      <c r="I79" s="16">
        <v>49500</v>
      </c>
      <c r="J79" s="16">
        <v>1783.43</v>
      </c>
      <c r="K79" s="16">
        <v>25</v>
      </c>
      <c r="L79" s="16">
        <f t="shared" ref="L79:L94" si="11">+I79*2.87%</f>
        <v>1420.65</v>
      </c>
      <c r="M79" s="16">
        <f t="shared" si="1"/>
        <v>3514.4999999999995</v>
      </c>
      <c r="N79" s="16">
        <f t="shared" si="10"/>
        <v>569.25</v>
      </c>
      <c r="O79" s="16">
        <f t="shared" si="2"/>
        <v>1504.8</v>
      </c>
      <c r="P79" s="16">
        <f t="shared" si="3"/>
        <v>3509.55</v>
      </c>
      <c r="Q79" s="17"/>
      <c r="R79" s="16">
        <f t="shared" ref="R79:R94" si="12">+P79+O79+N79+M79+L79</f>
        <v>10518.75</v>
      </c>
      <c r="S79" s="17">
        <v>1034.43</v>
      </c>
      <c r="T79" s="17">
        <f t="shared" ref="T79:T94" si="13">S79+Q79+O79+L79+J79</f>
        <v>5743.31</v>
      </c>
      <c r="U79" s="16">
        <f t="shared" si="6"/>
        <v>7593.2999999999993</v>
      </c>
      <c r="V79" s="17">
        <f t="shared" si="8"/>
        <v>43756.69</v>
      </c>
    </row>
    <row r="80" spans="2:22" customFormat="1" ht="33" customHeight="1" thickBot="1" x14ac:dyDescent="0.3">
      <c r="B80" s="12">
        <v>61</v>
      </c>
      <c r="C80" s="22" t="s">
        <v>155</v>
      </c>
      <c r="D80" s="22" t="s">
        <v>30</v>
      </c>
      <c r="E80" s="13" t="s">
        <v>152</v>
      </c>
      <c r="F80" s="13" t="s">
        <v>145</v>
      </c>
      <c r="G80" s="14">
        <v>44228</v>
      </c>
      <c r="H80" s="15">
        <v>44408</v>
      </c>
      <c r="I80" s="16">
        <v>54450</v>
      </c>
      <c r="J80" s="16">
        <v>2482.0500000000002</v>
      </c>
      <c r="K80" s="16">
        <v>25</v>
      </c>
      <c r="L80" s="16">
        <f t="shared" si="11"/>
        <v>1562.7149999999999</v>
      </c>
      <c r="M80" s="16">
        <f t="shared" si="1"/>
        <v>3865.95</v>
      </c>
      <c r="N80" s="16">
        <f t="shared" si="10"/>
        <v>626.17499999999995</v>
      </c>
      <c r="O80" s="16">
        <f t="shared" si="2"/>
        <v>1655.28</v>
      </c>
      <c r="P80" s="16">
        <f t="shared" si="3"/>
        <v>3860.5050000000001</v>
      </c>
      <c r="Q80" s="17"/>
      <c r="R80" s="16">
        <f t="shared" si="12"/>
        <v>11570.625</v>
      </c>
      <c r="S80" s="17">
        <v>5679.5</v>
      </c>
      <c r="T80" s="17">
        <f t="shared" si="13"/>
        <v>11379.544999999998</v>
      </c>
      <c r="U80" s="16">
        <f t="shared" si="6"/>
        <v>8352.630000000001</v>
      </c>
      <c r="V80" s="17">
        <f t="shared" si="8"/>
        <v>43070.455000000002</v>
      </c>
    </row>
    <row r="81" spans="1:22" customFormat="1" ht="33" customHeight="1" thickBot="1" x14ac:dyDescent="0.3">
      <c r="B81" s="12">
        <v>62</v>
      </c>
      <c r="C81" s="22" t="s">
        <v>156</v>
      </c>
      <c r="D81" s="22" t="s">
        <v>34</v>
      </c>
      <c r="E81" s="13" t="s">
        <v>152</v>
      </c>
      <c r="F81" s="13" t="s">
        <v>145</v>
      </c>
      <c r="G81" s="14">
        <v>44562</v>
      </c>
      <c r="H81" s="15">
        <v>44742</v>
      </c>
      <c r="I81" s="16">
        <v>49500</v>
      </c>
      <c r="J81" s="16">
        <v>1783.43</v>
      </c>
      <c r="K81" s="16">
        <v>25</v>
      </c>
      <c r="L81" s="16">
        <f t="shared" si="11"/>
        <v>1420.65</v>
      </c>
      <c r="M81" s="16">
        <f t="shared" si="1"/>
        <v>3514.4999999999995</v>
      </c>
      <c r="N81" s="16">
        <f t="shared" si="10"/>
        <v>569.25</v>
      </c>
      <c r="O81" s="16">
        <f t="shared" ref="O81:O94" si="14">+I81*3.04%</f>
        <v>1504.8</v>
      </c>
      <c r="P81" s="16">
        <f t="shared" ref="P81:P94" si="15">+I81*7.09%</f>
        <v>3509.55</v>
      </c>
      <c r="Q81" s="17"/>
      <c r="R81" s="16">
        <f t="shared" si="12"/>
        <v>10518.75</v>
      </c>
      <c r="S81" s="17">
        <v>2918.28</v>
      </c>
      <c r="T81" s="17">
        <f t="shared" si="13"/>
        <v>7627.16</v>
      </c>
      <c r="U81" s="16">
        <f t="shared" si="6"/>
        <v>7593.2999999999993</v>
      </c>
      <c r="V81" s="17">
        <f t="shared" ref="V81:V94" si="16">I81-T81</f>
        <v>41872.839999999997</v>
      </c>
    </row>
    <row r="82" spans="1:22" customFormat="1" ht="33" customHeight="1" thickBot="1" x14ac:dyDescent="0.3">
      <c r="B82" s="12">
        <v>63</v>
      </c>
      <c r="C82" s="22" t="s">
        <v>157</v>
      </c>
      <c r="D82" s="22" t="s">
        <v>30</v>
      </c>
      <c r="E82" s="13" t="s">
        <v>152</v>
      </c>
      <c r="F82" s="13" t="s">
        <v>145</v>
      </c>
      <c r="G82" s="14">
        <v>44986</v>
      </c>
      <c r="H82" s="15"/>
      <c r="I82" s="16">
        <v>49500</v>
      </c>
      <c r="J82" s="16">
        <v>1783.43</v>
      </c>
      <c r="K82" s="16">
        <v>25</v>
      </c>
      <c r="L82" s="16">
        <f t="shared" si="11"/>
        <v>1420.65</v>
      </c>
      <c r="M82" s="16">
        <f t="shared" si="1"/>
        <v>3514.4999999999995</v>
      </c>
      <c r="N82" s="16">
        <f t="shared" si="10"/>
        <v>569.25</v>
      </c>
      <c r="O82" s="16">
        <f t="shared" si="14"/>
        <v>1504.8</v>
      </c>
      <c r="P82" s="16">
        <f t="shared" si="15"/>
        <v>3509.55</v>
      </c>
      <c r="Q82" s="17"/>
      <c r="R82" s="16">
        <f t="shared" si="12"/>
        <v>10518.75</v>
      </c>
      <c r="S82" s="17">
        <v>4525</v>
      </c>
      <c r="T82" s="17">
        <f t="shared" si="13"/>
        <v>9233.880000000001</v>
      </c>
      <c r="U82" s="16">
        <f t="shared" si="6"/>
        <v>7593.2999999999993</v>
      </c>
      <c r="V82" s="17">
        <f t="shared" si="16"/>
        <v>40266.119999999995</v>
      </c>
    </row>
    <row r="83" spans="1:22" customFormat="1" ht="33" customHeight="1" thickBot="1" x14ac:dyDescent="0.3">
      <c r="B83" s="12">
        <v>64</v>
      </c>
      <c r="C83" s="22" t="s">
        <v>158</v>
      </c>
      <c r="D83" s="22" t="s">
        <v>30</v>
      </c>
      <c r="E83" s="13" t="s">
        <v>152</v>
      </c>
      <c r="F83" s="13" t="s">
        <v>145</v>
      </c>
      <c r="G83" s="14">
        <v>45413</v>
      </c>
      <c r="H83" s="15"/>
      <c r="I83" s="16">
        <v>54450</v>
      </c>
      <c r="J83" s="16">
        <v>2482.0500000000002</v>
      </c>
      <c r="K83" s="16">
        <v>25</v>
      </c>
      <c r="L83" s="16">
        <f t="shared" si="11"/>
        <v>1562.7149999999999</v>
      </c>
      <c r="M83" s="16">
        <f t="shared" si="1"/>
        <v>3865.95</v>
      </c>
      <c r="N83" s="16">
        <f t="shared" si="10"/>
        <v>626.17499999999995</v>
      </c>
      <c r="O83" s="16">
        <f t="shared" si="14"/>
        <v>1655.28</v>
      </c>
      <c r="P83" s="16">
        <f t="shared" si="15"/>
        <v>3860.5050000000001</v>
      </c>
      <c r="Q83" s="17"/>
      <c r="R83" s="16">
        <f t="shared" si="12"/>
        <v>11570.625</v>
      </c>
      <c r="S83" s="17">
        <v>3245</v>
      </c>
      <c r="T83" s="17">
        <f t="shared" si="13"/>
        <v>8945.0450000000001</v>
      </c>
      <c r="U83" s="16">
        <f t="shared" si="6"/>
        <v>8352.630000000001</v>
      </c>
      <c r="V83" s="17">
        <f t="shared" si="16"/>
        <v>45504.955000000002</v>
      </c>
    </row>
    <row r="84" spans="1:22" customFormat="1" ht="33" customHeight="1" thickBot="1" x14ac:dyDescent="0.3">
      <c r="B84" s="12">
        <v>65</v>
      </c>
      <c r="C84" s="22" t="s">
        <v>159</v>
      </c>
      <c r="D84" s="22" t="s">
        <v>30</v>
      </c>
      <c r="E84" s="13" t="s">
        <v>160</v>
      </c>
      <c r="F84" s="13" t="s">
        <v>147</v>
      </c>
      <c r="G84" s="14">
        <v>44287</v>
      </c>
      <c r="H84" s="15">
        <v>44469</v>
      </c>
      <c r="I84" s="16">
        <v>30250</v>
      </c>
      <c r="J84" s="16">
        <v>0</v>
      </c>
      <c r="K84" s="16">
        <v>25</v>
      </c>
      <c r="L84" s="16">
        <f t="shared" si="11"/>
        <v>868.17499999999995</v>
      </c>
      <c r="M84" s="16">
        <f t="shared" si="1"/>
        <v>2147.75</v>
      </c>
      <c r="N84" s="16">
        <f t="shared" si="10"/>
        <v>347.875</v>
      </c>
      <c r="O84" s="16">
        <f t="shared" si="14"/>
        <v>919.6</v>
      </c>
      <c r="P84" s="16">
        <f t="shared" si="15"/>
        <v>2144.7250000000004</v>
      </c>
      <c r="Q84" s="17"/>
      <c r="R84" s="16">
        <f t="shared" si="12"/>
        <v>6428.1250000000009</v>
      </c>
      <c r="S84" s="17">
        <v>25</v>
      </c>
      <c r="T84" s="17">
        <f t="shared" si="13"/>
        <v>1812.7750000000001</v>
      </c>
      <c r="U84" s="16">
        <f t="shared" si="6"/>
        <v>4640.3500000000004</v>
      </c>
      <c r="V84" s="17">
        <f t="shared" si="16"/>
        <v>28437.224999999999</v>
      </c>
    </row>
    <row r="85" spans="1:22" customFormat="1" ht="33" customHeight="1" thickBot="1" x14ac:dyDescent="0.3">
      <c r="B85" s="12">
        <v>66</v>
      </c>
      <c r="C85" s="22" t="s">
        <v>161</v>
      </c>
      <c r="D85" s="22" t="s">
        <v>30</v>
      </c>
      <c r="E85" s="13" t="s">
        <v>160</v>
      </c>
      <c r="F85" s="13" t="s">
        <v>162</v>
      </c>
      <c r="G85" s="14">
        <v>44986</v>
      </c>
      <c r="H85" s="15"/>
      <c r="I85" s="16">
        <v>126500</v>
      </c>
      <c r="J85" s="16">
        <v>18338.830000000002</v>
      </c>
      <c r="K85" s="16">
        <v>25</v>
      </c>
      <c r="L85" s="16">
        <f t="shared" si="11"/>
        <v>3630.55</v>
      </c>
      <c r="M85" s="16">
        <f t="shared" si="1"/>
        <v>8981.5</v>
      </c>
      <c r="N85" s="16">
        <v>890.22</v>
      </c>
      <c r="O85" s="16">
        <f t="shared" si="14"/>
        <v>3845.6</v>
      </c>
      <c r="P85" s="16">
        <f t="shared" si="15"/>
        <v>8968.85</v>
      </c>
      <c r="Q85" s="17"/>
      <c r="R85" s="16">
        <f t="shared" si="12"/>
        <v>26316.719999999998</v>
      </c>
      <c r="S85" s="17">
        <v>1140.1400000000001</v>
      </c>
      <c r="T85" s="17">
        <f t="shared" si="13"/>
        <v>26955.120000000003</v>
      </c>
      <c r="U85" s="16">
        <f t="shared" ref="U85:U94" si="17">+M85+N85+P85</f>
        <v>18840.57</v>
      </c>
      <c r="V85" s="17">
        <f t="shared" si="16"/>
        <v>99544.88</v>
      </c>
    </row>
    <row r="86" spans="1:22" customFormat="1" ht="33" customHeight="1" thickBot="1" x14ac:dyDescent="0.3">
      <c r="B86" s="12">
        <v>67</v>
      </c>
      <c r="C86" s="22" t="s">
        <v>163</v>
      </c>
      <c r="D86" s="22" t="s">
        <v>30</v>
      </c>
      <c r="E86" s="13" t="s">
        <v>160</v>
      </c>
      <c r="F86" s="13" t="s">
        <v>45</v>
      </c>
      <c r="G86" s="14">
        <v>45413</v>
      </c>
      <c r="H86" s="15"/>
      <c r="I86" s="16">
        <v>45000</v>
      </c>
      <c r="J86" s="16">
        <v>1148.33</v>
      </c>
      <c r="K86" s="16">
        <v>25</v>
      </c>
      <c r="L86" s="16">
        <f t="shared" si="11"/>
        <v>1291.5</v>
      </c>
      <c r="M86" s="16">
        <f t="shared" si="1"/>
        <v>3194.9999999999995</v>
      </c>
      <c r="N86" s="16">
        <f t="shared" si="10"/>
        <v>517.5</v>
      </c>
      <c r="O86" s="16">
        <f t="shared" si="14"/>
        <v>1368</v>
      </c>
      <c r="P86" s="16">
        <f t="shared" si="15"/>
        <v>3190.5</v>
      </c>
      <c r="Q86" s="17"/>
      <c r="R86" s="16">
        <f t="shared" si="12"/>
        <v>9562.5</v>
      </c>
      <c r="S86" s="17">
        <v>3025</v>
      </c>
      <c r="T86" s="17">
        <f t="shared" si="13"/>
        <v>6832.83</v>
      </c>
      <c r="U86" s="16">
        <f t="shared" si="17"/>
        <v>6903</v>
      </c>
      <c r="V86" s="17">
        <f t="shared" si="16"/>
        <v>38167.17</v>
      </c>
    </row>
    <row r="87" spans="1:22" customFormat="1" ht="33" customHeight="1" thickBot="1" x14ac:dyDescent="0.3">
      <c r="B87" s="12">
        <v>68</v>
      </c>
      <c r="C87" s="22" t="s">
        <v>164</v>
      </c>
      <c r="D87" s="22" t="s">
        <v>30</v>
      </c>
      <c r="E87" s="13" t="s">
        <v>165</v>
      </c>
      <c r="F87" s="13" t="s">
        <v>166</v>
      </c>
      <c r="G87" s="14">
        <v>44501</v>
      </c>
      <c r="H87" s="15" t="s">
        <v>150</v>
      </c>
      <c r="I87" s="16">
        <v>30250</v>
      </c>
      <c r="J87" s="16">
        <v>0</v>
      </c>
      <c r="K87" s="16">
        <v>25</v>
      </c>
      <c r="L87" s="16">
        <f t="shared" si="11"/>
        <v>868.17499999999995</v>
      </c>
      <c r="M87" s="16">
        <f t="shared" si="1"/>
        <v>2147.75</v>
      </c>
      <c r="N87" s="16">
        <f t="shared" si="10"/>
        <v>347.875</v>
      </c>
      <c r="O87" s="16">
        <f t="shared" si="14"/>
        <v>919.6</v>
      </c>
      <c r="P87" s="16">
        <f t="shared" si="15"/>
        <v>2144.7250000000004</v>
      </c>
      <c r="Q87" s="17"/>
      <c r="R87" s="16">
        <f t="shared" si="12"/>
        <v>6428.1250000000009</v>
      </c>
      <c r="S87" s="17">
        <v>25</v>
      </c>
      <c r="T87" s="17">
        <f t="shared" si="13"/>
        <v>1812.7750000000001</v>
      </c>
      <c r="U87" s="16">
        <f t="shared" si="17"/>
        <v>4640.3500000000004</v>
      </c>
      <c r="V87" s="17">
        <f t="shared" si="16"/>
        <v>28437.224999999999</v>
      </c>
    </row>
    <row r="88" spans="1:22" customFormat="1" ht="33" customHeight="1" thickBot="1" x14ac:dyDescent="0.3">
      <c r="B88" s="12">
        <v>69</v>
      </c>
      <c r="C88" s="22" t="s">
        <v>167</v>
      </c>
      <c r="D88" s="22" t="s">
        <v>30</v>
      </c>
      <c r="E88" s="13" t="s">
        <v>168</v>
      </c>
      <c r="F88" s="13" t="s">
        <v>169</v>
      </c>
      <c r="G88" s="14">
        <v>45383</v>
      </c>
      <c r="H88" s="15"/>
      <c r="I88" s="16">
        <v>126500</v>
      </c>
      <c r="J88" s="16">
        <v>18338.830000000002</v>
      </c>
      <c r="K88" s="16">
        <v>25</v>
      </c>
      <c r="L88" s="16">
        <f t="shared" si="11"/>
        <v>3630.55</v>
      </c>
      <c r="M88" s="16">
        <f t="shared" si="1"/>
        <v>8981.5</v>
      </c>
      <c r="N88" s="16">
        <v>890.22</v>
      </c>
      <c r="O88" s="16">
        <f t="shared" si="14"/>
        <v>3845.6</v>
      </c>
      <c r="P88" s="16">
        <f t="shared" si="15"/>
        <v>8968.85</v>
      </c>
      <c r="Q88" s="17"/>
      <c r="R88" s="16">
        <f t="shared" si="12"/>
        <v>26316.719999999998</v>
      </c>
      <c r="S88" s="17">
        <v>25</v>
      </c>
      <c r="T88" s="17">
        <f t="shared" si="13"/>
        <v>25839.980000000003</v>
      </c>
      <c r="U88" s="16">
        <f t="shared" si="17"/>
        <v>18840.57</v>
      </c>
      <c r="V88" s="17">
        <f t="shared" si="16"/>
        <v>100660.01999999999</v>
      </c>
    </row>
    <row r="89" spans="1:22" customFormat="1" ht="33" customHeight="1" thickBot="1" x14ac:dyDescent="0.3">
      <c r="B89" s="12">
        <v>70</v>
      </c>
      <c r="C89" s="22" t="s">
        <v>170</v>
      </c>
      <c r="D89" s="22" t="s">
        <v>34</v>
      </c>
      <c r="E89" s="13" t="s">
        <v>171</v>
      </c>
      <c r="F89" s="13" t="s">
        <v>166</v>
      </c>
      <c r="G89" s="14">
        <v>44256</v>
      </c>
      <c r="H89" s="15">
        <v>44439</v>
      </c>
      <c r="I89" s="16">
        <v>30250</v>
      </c>
      <c r="J89" s="16">
        <v>0</v>
      </c>
      <c r="K89" s="16">
        <v>25</v>
      </c>
      <c r="L89" s="16">
        <f t="shared" si="11"/>
        <v>868.17499999999995</v>
      </c>
      <c r="M89" s="16">
        <f t="shared" si="1"/>
        <v>2147.75</v>
      </c>
      <c r="N89" s="16">
        <f t="shared" si="10"/>
        <v>347.875</v>
      </c>
      <c r="O89" s="16">
        <f t="shared" si="14"/>
        <v>919.6</v>
      </c>
      <c r="P89" s="16">
        <f t="shared" si="15"/>
        <v>2144.7250000000004</v>
      </c>
      <c r="Q89" s="17"/>
      <c r="R89" s="16">
        <f t="shared" si="12"/>
        <v>6428.1250000000009</v>
      </c>
      <c r="S89" s="17">
        <v>686.83</v>
      </c>
      <c r="T89" s="17">
        <f t="shared" si="13"/>
        <v>2474.605</v>
      </c>
      <c r="U89" s="16">
        <f t="shared" si="17"/>
        <v>4640.3500000000004</v>
      </c>
      <c r="V89" s="17">
        <f t="shared" si="16"/>
        <v>27775.395</v>
      </c>
    </row>
    <row r="90" spans="1:22" customFormat="1" ht="33" customHeight="1" thickBot="1" x14ac:dyDescent="0.3">
      <c r="B90" s="12">
        <v>71</v>
      </c>
      <c r="C90" s="22" t="s">
        <v>172</v>
      </c>
      <c r="D90" s="22" t="s">
        <v>34</v>
      </c>
      <c r="E90" s="13" t="s">
        <v>171</v>
      </c>
      <c r="F90" s="13" t="s">
        <v>166</v>
      </c>
      <c r="G90" s="14">
        <v>44470</v>
      </c>
      <c r="H90" s="15">
        <v>44651</v>
      </c>
      <c r="I90" s="16">
        <v>30250</v>
      </c>
      <c r="J90" s="16">
        <v>0</v>
      </c>
      <c r="K90" s="16">
        <v>25</v>
      </c>
      <c r="L90" s="16">
        <f t="shared" si="11"/>
        <v>868.17499999999995</v>
      </c>
      <c r="M90" s="16">
        <f t="shared" si="1"/>
        <v>2147.75</v>
      </c>
      <c r="N90" s="16">
        <f t="shared" si="10"/>
        <v>347.875</v>
      </c>
      <c r="O90" s="16">
        <f t="shared" si="14"/>
        <v>919.6</v>
      </c>
      <c r="P90" s="16">
        <f t="shared" si="15"/>
        <v>2144.7250000000004</v>
      </c>
      <c r="Q90" s="17">
        <v>1715.46</v>
      </c>
      <c r="R90" s="16">
        <f t="shared" si="12"/>
        <v>6428.1250000000009</v>
      </c>
      <c r="S90" s="17">
        <v>1740.46</v>
      </c>
      <c r="T90" s="17">
        <v>3528.24</v>
      </c>
      <c r="U90" s="16">
        <f t="shared" si="17"/>
        <v>4640.3500000000004</v>
      </c>
      <c r="V90" s="17">
        <f t="shared" si="16"/>
        <v>26721.760000000002</v>
      </c>
    </row>
    <row r="91" spans="1:22" customFormat="1" ht="33" customHeight="1" thickBot="1" x14ac:dyDescent="0.3">
      <c r="B91" s="12">
        <v>72</v>
      </c>
      <c r="C91" s="22" t="s">
        <v>173</v>
      </c>
      <c r="D91" s="22" t="s">
        <v>30</v>
      </c>
      <c r="E91" s="13" t="s">
        <v>171</v>
      </c>
      <c r="F91" s="13" t="s">
        <v>39</v>
      </c>
      <c r="G91" s="14">
        <v>44501</v>
      </c>
      <c r="H91" s="15" t="s">
        <v>150</v>
      </c>
      <c r="I91" s="16">
        <v>30250</v>
      </c>
      <c r="J91" s="16">
        <v>0</v>
      </c>
      <c r="K91" s="16">
        <v>25</v>
      </c>
      <c r="L91" s="16">
        <f t="shared" si="11"/>
        <v>868.17499999999995</v>
      </c>
      <c r="M91" s="16">
        <f t="shared" ref="M91:M93" si="18">+I91*7.1%</f>
        <v>2147.75</v>
      </c>
      <c r="N91" s="16">
        <f t="shared" si="10"/>
        <v>347.875</v>
      </c>
      <c r="O91" s="16">
        <f t="shared" si="14"/>
        <v>919.6</v>
      </c>
      <c r="P91" s="16">
        <f t="shared" si="15"/>
        <v>2144.7250000000004</v>
      </c>
      <c r="Q91" s="17"/>
      <c r="R91" s="16">
        <f t="shared" si="12"/>
        <v>6428.1250000000009</v>
      </c>
      <c r="S91" s="17">
        <v>5025</v>
      </c>
      <c r="T91" s="17">
        <f t="shared" si="13"/>
        <v>6812.7750000000005</v>
      </c>
      <c r="U91" s="16">
        <f t="shared" si="17"/>
        <v>4640.3500000000004</v>
      </c>
      <c r="V91" s="17">
        <f t="shared" si="16"/>
        <v>23437.224999999999</v>
      </c>
    </row>
    <row r="92" spans="1:22" customFormat="1" ht="33" customHeight="1" thickBot="1" x14ac:dyDescent="0.3">
      <c r="B92" s="12">
        <v>73</v>
      </c>
      <c r="C92" s="22" t="s">
        <v>174</v>
      </c>
      <c r="D92" s="22" t="s">
        <v>30</v>
      </c>
      <c r="E92" s="13" t="s">
        <v>171</v>
      </c>
      <c r="F92" s="13" t="s">
        <v>166</v>
      </c>
      <c r="G92" s="14">
        <v>44682</v>
      </c>
      <c r="H92" s="15">
        <v>44865</v>
      </c>
      <c r="I92" s="16">
        <v>30250</v>
      </c>
      <c r="J92" s="16">
        <v>0</v>
      </c>
      <c r="K92" s="16">
        <v>25</v>
      </c>
      <c r="L92" s="16">
        <f t="shared" si="11"/>
        <v>868.17499999999995</v>
      </c>
      <c r="M92" s="16">
        <f t="shared" si="18"/>
        <v>2147.75</v>
      </c>
      <c r="N92" s="16">
        <f t="shared" si="10"/>
        <v>347.875</v>
      </c>
      <c r="O92" s="16">
        <f t="shared" si="14"/>
        <v>919.6</v>
      </c>
      <c r="P92" s="16">
        <f t="shared" si="15"/>
        <v>2144.7250000000004</v>
      </c>
      <c r="Q92" s="17"/>
      <c r="R92" s="16">
        <f t="shared" si="12"/>
        <v>6428.1250000000009</v>
      </c>
      <c r="S92" s="17">
        <v>25</v>
      </c>
      <c r="T92" s="17">
        <f t="shared" si="13"/>
        <v>1812.7750000000001</v>
      </c>
      <c r="U92" s="16">
        <f t="shared" si="17"/>
        <v>4640.3500000000004</v>
      </c>
      <c r="V92" s="17">
        <f t="shared" si="16"/>
        <v>28437.224999999999</v>
      </c>
    </row>
    <row r="93" spans="1:22" customFormat="1" ht="33" customHeight="1" thickBot="1" x14ac:dyDescent="0.3">
      <c r="B93" s="12">
        <v>74</v>
      </c>
      <c r="C93" s="22" t="s">
        <v>175</v>
      </c>
      <c r="D93" s="22" t="s">
        <v>30</v>
      </c>
      <c r="E93" s="13" t="s">
        <v>171</v>
      </c>
      <c r="F93" s="13" t="s">
        <v>176</v>
      </c>
      <c r="G93" s="14">
        <v>45383</v>
      </c>
      <c r="H93" s="15"/>
      <c r="I93" s="16">
        <v>84700</v>
      </c>
      <c r="J93" s="16">
        <v>8506.43</v>
      </c>
      <c r="K93" s="16">
        <v>25</v>
      </c>
      <c r="L93" s="16">
        <f t="shared" si="11"/>
        <v>2430.89</v>
      </c>
      <c r="M93" s="16">
        <f t="shared" si="18"/>
        <v>6013.7</v>
      </c>
      <c r="N93" s="16">
        <v>890.22</v>
      </c>
      <c r="O93" s="16">
        <f t="shared" si="14"/>
        <v>2574.88</v>
      </c>
      <c r="P93" s="16">
        <f t="shared" si="15"/>
        <v>6005.2300000000005</v>
      </c>
      <c r="Q93" s="17"/>
      <c r="R93" s="16">
        <f t="shared" si="12"/>
        <v>17914.919999999998</v>
      </c>
      <c r="S93" s="17">
        <v>25</v>
      </c>
      <c r="T93" s="17">
        <f t="shared" si="13"/>
        <v>13537.2</v>
      </c>
      <c r="U93" s="16">
        <f t="shared" si="17"/>
        <v>12909.150000000001</v>
      </c>
      <c r="V93" s="17">
        <f t="shared" si="16"/>
        <v>71162.8</v>
      </c>
    </row>
    <row r="94" spans="1:22" customFormat="1" ht="33" customHeight="1" thickBot="1" x14ac:dyDescent="0.3">
      <c r="B94" s="12">
        <v>75</v>
      </c>
      <c r="C94" s="22" t="s">
        <v>177</v>
      </c>
      <c r="D94" s="22" t="s">
        <v>34</v>
      </c>
      <c r="E94" s="13" t="s">
        <v>171</v>
      </c>
      <c r="F94" s="13" t="s">
        <v>166</v>
      </c>
      <c r="G94" s="14">
        <v>44682</v>
      </c>
      <c r="H94" s="15">
        <v>44865</v>
      </c>
      <c r="I94" s="16">
        <v>30250</v>
      </c>
      <c r="J94" s="16">
        <v>0</v>
      </c>
      <c r="K94" s="16">
        <v>25</v>
      </c>
      <c r="L94" s="16">
        <f t="shared" si="11"/>
        <v>868.17499999999995</v>
      </c>
      <c r="M94" s="16">
        <f>+I94*7.1%</f>
        <v>2147.75</v>
      </c>
      <c r="N94" s="16">
        <f t="shared" si="10"/>
        <v>347.875</v>
      </c>
      <c r="O94" s="16">
        <f t="shared" si="14"/>
        <v>919.6</v>
      </c>
      <c r="P94" s="16">
        <f t="shared" si="15"/>
        <v>2144.7250000000004</v>
      </c>
      <c r="Q94" s="17"/>
      <c r="R94" s="16">
        <f t="shared" si="12"/>
        <v>6428.1250000000009</v>
      </c>
      <c r="S94" s="17">
        <v>25</v>
      </c>
      <c r="T94" s="17">
        <f t="shared" si="13"/>
        <v>1812.7750000000001</v>
      </c>
      <c r="U94" s="16">
        <f t="shared" si="17"/>
        <v>4640.3500000000004</v>
      </c>
      <c r="V94" s="17">
        <f t="shared" si="16"/>
        <v>28437.224999999999</v>
      </c>
    </row>
    <row r="95" spans="1:22" ht="33" customHeight="1" thickBot="1" x14ac:dyDescent="0.3">
      <c r="A95" s="1"/>
      <c r="B95" s="36" t="s">
        <v>178</v>
      </c>
      <c r="C95" s="36"/>
      <c r="D95" s="36"/>
      <c r="E95" s="36"/>
      <c r="F95" s="36"/>
      <c r="G95" s="36"/>
      <c r="H95" s="36"/>
      <c r="I95" s="23">
        <f>SUM(I20:I94)</f>
        <v>3749483.33</v>
      </c>
      <c r="J95" s="23">
        <f>SUM(J20:J94)</f>
        <v>221580.43999999994</v>
      </c>
      <c r="K95" s="23">
        <f>SUM(K20:K94)</f>
        <v>1875</v>
      </c>
      <c r="L95" s="23">
        <v>107610.35</v>
      </c>
      <c r="M95" s="23">
        <v>266213.32</v>
      </c>
      <c r="N95" s="23">
        <v>39229.07</v>
      </c>
      <c r="O95" s="23">
        <f>SUM(O20:O94)</f>
        <v>113984.29323200008</v>
      </c>
      <c r="P95" s="23">
        <v>265838.53999999998</v>
      </c>
      <c r="Q95" s="23">
        <f>SUM(Q20:Q94)</f>
        <v>18870.059999999998</v>
      </c>
      <c r="R95" s="24">
        <f>SUM(R20:R94)</f>
        <v>792902.24762499984</v>
      </c>
      <c r="S95" s="24">
        <f>SUM(S20:S94)</f>
        <v>117015.60999999997</v>
      </c>
      <c r="T95" s="24">
        <v>560190.68999999994</v>
      </c>
      <c r="U95" s="25">
        <v>529443.01</v>
      </c>
      <c r="V95" s="26">
        <f>+I95-T95</f>
        <v>3189292.64</v>
      </c>
    </row>
    <row r="96" spans="1:22" ht="32.25" customHeight="1" x14ac:dyDescent="0.25">
      <c r="B96" s="27"/>
      <c r="C96" s="27"/>
      <c r="D96" s="27"/>
      <c r="E96" s="27"/>
      <c r="F96" s="28"/>
      <c r="G96" s="27"/>
      <c r="H96" s="27"/>
      <c r="I96" s="29"/>
      <c r="J96" s="29"/>
      <c r="K96" s="29"/>
      <c r="L96" s="30"/>
      <c r="M96" s="29"/>
      <c r="N96" s="29"/>
      <c r="O96" s="29"/>
      <c r="P96" s="29"/>
      <c r="Q96" s="29"/>
      <c r="R96" s="29"/>
      <c r="S96" s="29"/>
      <c r="T96" s="31"/>
      <c r="U96" s="29"/>
      <c r="V96" s="29"/>
    </row>
    <row r="97" spans="1:22" ht="32.25" customHeight="1" x14ac:dyDescent="0.25">
      <c r="B97" s="27"/>
      <c r="C97" s="27"/>
      <c r="D97" s="27"/>
      <c r="E97" s="27"/>
      <c r="F97" s="27"/>
      <c r="G97" s="27"/>
      <c r="H97" s="27"/>
      <c r="I97" s="29"/>
      <c r="J97" s="29"/>
      <c r="K97" s="29"/>
      <c r="L97" s="30"/>
      <c r="M97" s="29"/>
      <c r="N97" s="29"/>
      <c r="O97" s="29"/>
      <c r="P97" s="29"/>
      <c r="Q97" s="29"/>
      <c r="R97" s="29"/>
      <c r="S97" s="31"/>
      <c r="T97" s="31"/>
      <c r="U97" s="29"/>
      <c r="V97" s="29"/>
    </row>
    <row r="98" spans="1:22" ht="19.5" hidden="1" customHeight="1" x14ac:dyDescent="0.25">
      <c r="A98" s="1"/>
      <c r="B98" s="32"/>
      <c r="C98" s="33"/>
      <c r="D98" s="33"/>
      <c r="E98" s="33"/>
      <c r="F98" s="33"/>
      <c r="G98" s="33"/>
      <c r="H98" s="33"/>
      <c r="I98" s="30"/>
      <c r="J98" s="30"/>
      <c r="K98" s="30"/>
      <c r="L98" s="30"/>
      <c r="M98" s="30"/>
      <c r="S98" s="34"/>
      <c r="T98" s="34"/>
    </row>
    <row r="99" spans="1:22" ht="20.100000000000001" customHeight="1" x14ac:dyDescent="0.25">
      <c r="A99" s="1"/>
      <c r="D99" s="1"/>
      <c r="E99" s="1"/>
      <c r="F99" s="1"/>
      <c r="H99" s="1"/>
      <c r="I99" s="1"/>
      <c r="J99" s="1"/>
      <c r="K99" s="1"/>
      <c r="R99" s="35"/>
      <c r="T99" s="34"/>
      <c r="U99" s="34"/>
    </row>
    <row r="100" spans="1:22" ht="20.100000000000001" customHeight="1" x14ac:dyDescent="0.25">
      <c r="A100" s="1"/>
      <c r="D100" s="1"/>
      <c r="E100" s="1"/>
      <c r="F100" s="1"/>
      <c r="H100" s="1"/>
      <c r="I100" s="1"/>
      <c r="J100" s="1"/>
      <c r="K100" s="1"/>
      <c r="S100" s="34"/>
    </row>
    <row r="101" spans="1:22" ht="20.100000000000001" customHeight="1" x14ac:dyDescent="0.25">
      <c r="A101" s="1"/>
      <c r="D101" s="1"/>
      <c r="E101" s="1"/>
      <c r="F101" s="1"/>
      <c r="H101" s="1"/>
      <c r="I101" s="1"/>
      <c r="J101" s="1"/>
      <c r="K101" s="1"/>
    </row>
    <row r="102" spans="1:22" ht="20.100000000000001" customHeight="1" x14ac:dyDescent="0.25">
      <c r="A102" s="1"/>
      <c r="D102" s="1"/>
      <c r="E102" s="1"/>
      <c r="F102" s="1"/>
      <c r="H102" s="1"/>
      <c r="I102" s="1"/>
      <c r="J102" s="1"/>
      <c r="K102" s="1"/>
    </row>
    <row r="103" spans="1:22" ht="20.100000000000001" customHeight="1" x14ac:dyDescent="0.25">
      <c r="A103" s="1"/>
      <c r="D103" s="1"/>
      <c r="E103" s="1"/>
      <c r="F103" s="1"/>
      <c r="H103" s="1"/>
      <c r="I103" s="1"/>
      <c r="J103" s="1"/>
      <c r="K103" s="1"/>
    </row>
    <row r="104" spans="1:22" ht="20.100000000000001" customHeight="1" x14ac:dyDescent="0.25">
      <c r="A104" s="1"/>
      <c r="D104" s="1"/>
      <c r="E104" s="1"/>
      <c r="F104" s="1"/>
      <c r="H104" s="1"/>
      <c r="I104" s="1"/>
      <c r="J104" s="1"/>
      <c r="K104" s="1"/>
    </row>
  </sheetData>
  <mergeCells count="22">
    <mergeCell ref="B14:K14"/>
    <mergeCell ref="L15:U15"/>
    <mergeCell ref="B16:V16"/>
    <mergeCell ref="B17:B19"/>
    <mergeCell ref="C17:C19"/>
    <mergeCell ref="D17:D19"/>
    <mergeCell ref="I17:I19"/>
    <mergeCell ref="J17:J19"/>
    <mergeCell ref="K17:K19"/>
    <mergeCell ref="L17:R17"/>
    <mergeCell ref="U18:U19"/>
    <mergeCell ref="B95:H95"/>
    <mergeCell ref="S17:S19"/>
    <mergeCell ref="T17:U17"/>
    <mergeCell ref="V17:V19"/>
    <mergeCell ref="G18:H18"/>
    <mergeCell ref="L18:M18"/>
    <mergeCell ref="N18:N19"/>
    <mergeCell ref="O18:P18"/>
    <mergeCell ref="Q18:Q19"/>
    <mergeCell ref="R18:R19"/>
    <mergeCell ref="T18:T19"/>
  </mergeCells>
  <pageMargins left="0.70866141732283472" right="0.70866141732283472" top="0.74803149606299213" bottom="0.74803149606299213" header="0.31496062992125984" footer="0.31496062992125984"/>
  <pageSetup paperSize="5"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p.lorenzo</dc:creator>
  <cp:lastModifiedBy>Oficina de Acceso a la Información</cp:lastModifiedBy>
  <cp:lastPrinted>2024-09-27T15:12:53Z</cp:lastPrinted>
  <dcterms:created xsi:type="dcterms:W3CDTF">2024-09-20T14:22:30Z</dcterms:created>
  <dcterms:modified xsi:type="dcterms:W3CDTF">2024-09-27T18:10:17Z</dcterms:modified>
</cp:coreProperties>
</file>