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Nominas enero 2024\NOMINA EMPLEADOS TEMPORALES ENERO 2024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contratado'!$A$1:$V$112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4" i="5" l="1"/>
  <c r="N48" i="5"/>
  <c r="L48" i="5"/>
  <c r="M48" i="5"/>
  <c r="O48" i="5"/>
  <c r="P48" i="5"/>
  <c r="L47" i="5"/>
  <c r="M47" i="5"/>
  <c r="O47" i="5"/>
  <c r="P47" i="5"/>
  <c r="Q53" i="5"/>
  <c r="Q50" i="5"/>
  <c r="R47" i="5" l="1"/>
  <c r="R48" i="5"/>
  <c r="T48" i="5"/>
  <c r="V48" i="5" s="1"/>
  <c r="U48" i="5"/>
  <c r="T47" i="5"/>
  <c r="V47" i="5" s="1"/>
  <c r="U47" i="5"/>
  <c r="S105" i="5" l="1"/>
  <c r="L54" i="5" l="1"/>
  <c r="M54" i="5"/>
  <c r="U54" i="5" s="1"/>
  <c r="O54" i="5"/>
  <c r="P54" i="5"/>
  <c r="R54" i="5" l="1"/>
  <c r="V38" i="5"/>
  <c r="Q105" i="5" l="1"/>
  <c r="V55" i="5"/>
  <c r="L55" i="5"/>
  <c r="M55" i="5"/>
  <c r="O55" i="5"/>
  <c r="P55" i="5"/>
  <c r="V69" i="5"/>
  <c r="L63" i="5"/>
  <c r="M63" i="5"/>
  <c r="O63" i="5"/>
  <c r="P63" i="5"/>
  <c r="L69" i="5"/>
  <c r="M69" i="5"/>
  <c r="N69" i="5"/>
  <c r="O69" i="5"/>
  <c r="P69" i="5"/>
  <c r="V78" i="5"/>
  <c r="N78" i="5"/>
  <c r="L78" i="5"/>
  <c r="M78" i="5"/>
  <c r="O78" i="5"/>
  <c r="P78" i="5"/>
  <c r="L95" i="5"/>
  <c r="M95" i="5"/>
  <c r="O95" i="5"/>
  <c r="P95" i="5"/>
  <c r="U63" i="5" l="1"/>
  <c r="R55" i="5"/>
  <c r="U55" i="5"/>
  <c r="V63" i="5"/>
  <c r="U78" i="5"/>
  <c r="R95" i="5"/>
  <c r="U95" i="5"/>
  <c r="R78" i="5"/>
  <c r="R63" i="5"/>
  <c r="R69" i="5"/>
  <c r="T95" i="5"/>
  <c r="V95" i="5" s="1"/>
  <c r="U69" i="5"/>
  <c r="L38" i="5"/>
  <c r="M38" i="5"/>
  <c r="O38" i="5"/>
  <c r="P38" i="5"/>
  <c r="L33" i="5"/>
  <c r="M33" i="5"/>
  <c r="N33" i="5"/>
  <c r="O33" i="5"/>
  <c r="P33" i="5"/>
  <c r="L32" i="5"/>
  <c r="M32" i="5"/>
  <c r="N32" i="5"/>
  <c r="O32" i="5"/>
  <c r="P32" i="5"/>
  <c r="R32" i="5" l="1"/>
  <c r="T32" i="5"/>
  <c r="V32" i="5" s="1"/>
  <c r="U32" i="5"/>
  <c r="U38" i="5"/>
  <c r="R38" i="5"/>
  <c r="T33" i="5"/>
  <c r="V33" i="5" s="1"/>
  <c r="R33" i="5"/>
  <c r="U33" i="5"/>
  <c r="L37" i="5" l="1"/>
  <c r="L39" i="5"/>
  <c r="L40" i="5"/>
  <c r="L41" i="5"/>
  <c r="L42" i="5"/>
  <c r="L43" i="5"/>
  <c r="L44" i="5"/>
  <c r="L45" i="5"/>
  <c r="L46" i="5"/>
  <c r="L49" i="5"/>
  <c r="L50" i="5"/>
  <c r="L51" i="5"/>
  <c r="L52" i="5"/>
  <c r="L53" i="5"/>
  <c r="L56" i="5"/>
  <c r="L57" i="5"/>
  <c r="L58" i="5"/>
  <c r="L59" i="5"/>
  <c r="L60" i="5"/>
  <c r="L61" i="5"/>
  <c r="L62" i="5"/>
  <c r="L64" i="5"/>
  <c r="L65" i="5"/>
  <c r="L66" i="5"/>
  <c r="L67" i="5"/>
  <c r="L68" i="5"/>
  <c r="L70" i="5"/>
  <c r="L71" i="5"/>
  <c r="L72" i="5"/>
  <c r="L73" i="5"/>
  <c r="L74" i="5"/>
  <c r="L75" i="5"/>
  <c r="L76" i="5"/>
  <c r="L77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6" i="5"/>
  <c r="L97" i="5"/>
  <c r="L98" i="5"/>
  <c r="L99" i="5"/>
  <c r="L100" i="5"/>
  <c r="L101" i="5"/>
  <c r="L102" i="5"/>
  <c r="L103" i="5"/>
  <c r="L104" i="5"/>
  <c r="L21" i="5"/>
  <c r="L22" i="5"/>
  <c r="L23" i="5"/>
  <c r="L24" i="5"/>
  <c r="L25" i="5"/>
  <c r="L26" i="5"/>
  <c r="L27" i="5"/>
  <c r="L28" i="5"/>
  <c r="L29" i="5"/>
  <c r="L30" i="5"/>
  <c r="L31" i="5"/>
  <c r="L34" i="5"/>
  <c r="L35" i="5"/>
  <c r="L36" i="5"/>
  <c r="I105" i="5" l="1"/>
  <c r="V105" i="5" s="1"/>
  <c r="M42" i="5" l="1"/>
  <c r="O42" i="5"/>
  <c r="V42" i="5" s="1"/>
  <c r="P42" i="5"/>
  <c r="R42" i="5" l="1"/>
  <c r="U42" i="5"/>
  <c r="M104" i="5" l="1"/>
  <c r="J81" i="5"/>
  <c r="J68" i="5" l="1"/>
  <c r="M64" i="5"/>
  <c r="O64" i="5"/>
  <c r="V64" i="5" s="1"/>
  <c r="P64" i="5"/>
  <c r="J28" i="5"/>
  <c r="M27" i="5"/>
  <c r="N27" i="5"/>
  <c r="O27" i="5"/>
  <c r="P27" i="5"/>
  <c r="M51" i="5"/>
  <c r="O51" i="5"/>
  <c r="T51" i="5" s="1"/>
  <c r="P51" i="5"/>
  <c r="R51" i="5" l="1"/>
  <c r="U64" i="5"/>
  <c r="R64" i="5"/>
  <c r="T27" i="5"/>
  <c r="R27" i="5"/>
  <c r="U27" i="5"/>
  <c r="V51" i="5"/>
  <c r="U51" i="5"/>
  <c r="V37" i="5"/>
  <c r="V44" i="5"/>
  <c r="V84" i="5"/>
  <c r="V96" i="5"/>
  <c r="V101" i="5"/>
  <c r="V27" i="5" l="1"/>
  <c r="P21" i="5"/>
  <c r="P22" i="5"/>
  <c r="P23" i="5"/>
  <c r="P24" i="5"/>
  <c r="P25" i="5"/>
  <c r="P26" i="5"/>
  <c r="P28" i="5"/>
  <c r="P29" i="5"/>
  <c r="P30" i="5"/>
  <c r="P31" i="5"/>
  <c r="P34" i="5"/>
  <c r="P36" i="5"/>
  <c r="P37" i="5"/>
  <c r="P39" i="5"/>
  <c r="P40" i="5"/>
  <c r="P41" i="5"/>
  <c r="P43" i="5"/>
  <c r="P44" i="5"/>
  <c r="P45" i="5"/>
  <c r="P46" i="5"/>
  <c r="P49" i="5"/>
  <c r="P50" i="5"/>
  <c r="P52" i="5"/>
  <c r="P53" i="5"/>
  <c r="P56" i="5"/>
  <c r="P57" i="5"/>
  <c r="P58" i="5"/>
  <c r="P59" i="5"/>
  <c r="P60" i="5"/>
  <c r="P61" i="5"/>
  <c r="P62" i="5"/>
  <c r="P65" i="5"/>
  <c r="P66" i="5"/>
  <c r="P67" i="5"/>
  <c r="P68" i="5"/>
  <c r="P70" i="5"/>
  <c r="P71" i="5"/>
  <c r="P72" i="5"/>
  <c r="P73" i="5"/>
  <c r="P74" i="5"/>
  <c r="P75" i="5"/>
  <c r="P76" i="5"/>
  <c r="P77" i="5"/>
  <c r="P79" i="5"/>
  <c r="P80" i="5"/>
  <c r="P81" i="5"/>
  <c r="P82" i="5"/>
  <c r="P88" i="5"/>
  <c r="P83" i="5"/>
  <c r="P84" i="5"/>
  <c r="P85" i="5"/>
  <c r="P86" i="5"/>
  <c r="P87" i="5"/>
  <c r="P89" i="5"/>
  <c r="P90" i="5"/>
  <c r="P91" i="5"/>
  <c r="P92" i="5"/>
  <c r="P93" i="5"/>
  <c r="P94" i="5"/>
  <c r="P96" i="5"/>
  <c r="P97" i="5"/>
  <c r="P98" i="5"/>
  <c r="P99" i="5"/>
  <c r="P100" i="5"/>
  <c r="P101" i="5"/>
  <c r="P102" i="5"/>
  <c r="P103" i="5"/>
  <c r="P104" i="5"/>
  <c r="O21" i="5"/>
  <c r="O22" i="5"/>
  <c r="O23" i="5"/>
  <c r="O24" i="5"/>
  <c r="T24" i="5" s="1"/>
  <c r="O25" i="5"/>
  <c r="O26" i="5"/>
  <c r="T26" i="5" s="1"/>
  <c r="O28" i="5"/>
  <c r="O29" i="5"/>
  <c r="O30" i="5"/>
  <c r="O31" i="5"/>
  <c r="O34" i="5"/>
  <c r="O35" i="5"/>
  <c r="O36" i="5"/>
  <c r="O37" i="5"/>
  <c r="O39" i="5"/>
  <c r="O40" i="5"/>
  <c r="O41" i="5"/>
  <c r="O43" i="5"/>
  <c r="T43" i="5" s="1"/>
  <c r="O44" i="5"/>
  <c r="O45" i="5"/>
  <c r="O46" i="5"/>
  <c r="O49" i="5"/>
  <c r="O50" i="5"/>
  <c r="O52" i="5"/>
  <c r="O53" i="5"/>
  <c r="O56" i="5"/>
  <c r="O57" i="5"/>
  <c r="O58" i="5"/>
  <c r="O59" i="5"/>
  <c r="O60" i="5"/>
  <c r="O61" i="5"/>
  <c r="T61" i="5" s="1"/>
  <c r="O62" i="5"/>
  <c r="O65" i="5"/>
  <c r="O66" i="5"/>
  <c r="O67" i="5"/>
  <c r="O68" i="5"/>
  <c r="O70" i="5"/>
  <c r="O71" i="5"/>
  <c r="T71" i="5" s="1"/>
  <c r="O72" i="5"/>
  <c r="O73" i="5"/>
  <c r="O74" i="5"/>
  <c r="O75" i="5"/>
  <c r="O76" i="5"/>
  <c r="O77" i="5"/>
  <c r="O79" i="5"/>
  <c r="O80" i="5"/>
  <c r="T80" i="5" s="1"/>
  <c r="O81" i="5"/>
  <c r="O82" i="5"/>
  <c r="T82" i="5" s="1"/>
  <c r="O88" i="5"/>
  <c r="O83" i="5"/>
  <c r="O84" i="5"/>
  <c r="O85" i="5"/>
  <c r="O86" i="5"/>
  <c r="O87" i="5"/>
  <c r="T87" i="5" s="1"/>
  <c r="V87" i="5" s="1"/>
  <c r="O89" i="5"/>
  <c r="O90" i="5"/>
  <c r="O91" i="5"/>
  <c r="O92" i="5"/>
  <c r="T92" i="5" s="1"/>
  <c r="O93" i="5"/>
  <c r="T93" i="5" s="1"/>
  <c r="O94" i="5"/>
  <c r="O96" i="5"/>
  <c r="O97" i="5"/>
  <c r="O98" i="5"/>
  <c r="T98" i="5" s="1"/>
  <c r="O99" i="5"/>
  <c r="T99" i="5" s="1"/>
  <c r="V99" i="5" s="1"/>
  <c r="O100" i="5"/>
  <c r="T100" i="5" s="1"/>
  <c r="V100" i="5" s="1"/>
  <c r="O101" i="5"/>
  <c r="O102" i="5"/>
  <c r="T102" i="5" s="1"/>
  <c r="V102" i="5" s="1"/>
  <c r="O103" i="5"/>
  <c r="T103" i="5" s="1"/>
  <c r="V103" i="5" s="1"/>
  <c r="O104" i="5"/>
  <c r="T104" i="5" s="1"/>
  <c r="V104" i="5" s="1"/>
  <c r="M73" i="5"/>
  <c r="M97" i="5"/>
  <c r="M94" i="5"/>
  <c r="M93" i="5"/>
  <c r="N93" i="5"/>
  <c r="M88" i="5"/>
  <c r="N88" i="5"/>
  <c r="N80" i="5"/>
  <c r="M80" i="5"/>
  <c r="M67" i="5"/>
  <c r="N67" i="5"/>
  <c r="M66" i="5"/>
  <c r="N66" i="5"/>
  <c r="M65" i="5"/>
  <c r="N65" i="5"/>
  <c r="M46" i="5"/>
  <c r="N46" i="5"/>
  <c r="M31" i="5"/>
  <c r="N31" i="5"/>
  <c r="M26" i="5"/>
  <c r="N26" i="5"/>
  <c r="M25" i="5"/>
  <c r="N25" i="5"/>
  <c r="R97" i="5" l="1"/>
  <c r="R93" i="5"/>
  <c r="R88" i="5"/>
  <c r="T94" i="5"/>
  <c r="V94" i="5" s="1"/>
  <c r="R94" i="5"/>
  <c r="V97" i="5"/>
  <c r="T86" i="5"/>
  <c r="V86" i="5" s="1"/>
  <c r="T79" i="5"/>
  <c r="V79" i="5" s="1"/>
  <c r="T70" i="5"/>
  <c r="V70" i="5" s="1"/>
  <c r="T60" i="5"/>
  <c r="V60" i="5" s="1"/>
  <c r="T23" i="5"/>
  <c r="V23" i="5" s="1"/>
  <c r="R67" i="5"/>
  <c r="T83" i="5"/>
  <c r="V83" i="5" s="1"/>
  <c r="T75" i="5"/>
  <c r="V75" i="5" s="1"/>
  <c r="V67" i="5"/>
  <c r="V57" i="5"/>
  <c r="T85" i="5"/>
  <c r="V85" i="5" s="1"/>
  <c r="V59" i="5"/>
  <c r="T41" i="5"/>
  <c r="V41" i="5" s="1"/>
  <c r="T31" i="5"/>
  <c r="V31" i="5" s="1"/>
  <c r="T22" i="5"/>
  <c r="V22" i="5" s="1"/>
  <c r="R66" i="5"/>
  <c r="R46" i="5"/>
  <c r="R26" i="5"/>
  <c r="T76" i="5"/>
  <c r="V76" i="5" s="1"/>
  <c r="V68" i="5"/>
  <c r="V58" i="5"/>
  <c r="T49" i="5"/>
  <c r="V49" i="5" s="1"/>
  <c r="T30" i="5"/>
  <c r="V30" i="5" s="1"/>
  <c r="T21" i="5"/>
  <c r="V21" i="5" s="1"/>
  <c r="R73" i="5"/>
  <c r="R65" i="5"/>
  <c r="R25" i="5"/>
  <c r="T40" i="5"/>
  <c r="V40" i="5" s="1"/>
  <c r="T29" i="5"/>
  <c r="V29" i="5" s="1"/>
  <c r="V91" i="5"/>
  <c r="T74" i="5"/>
  <c r="V74" i="5" s="1"/>
  <c r="T66" i="5"/>
  <c r="V66" i="5" s="1"/>
  <c r="T56" i="5"/>
  <c r="V56" i="5" s="1"/>
  <c r="T46" i="5"/>
  <c r="V46" i="5" s="1"/>
  <c r="T39" i="5"/>
  <c r="V39" i="5" s="1"/>
  <c r="T28" i="5"/>
  <c r="V28" i="5" s="1"/>
  <c r="R80" i="5"/>
  <c r="T90" i="5"/>
  <c r="V90" i="5" s="1"/>
  <c r="V82" i="5"/>
  <c r="T73" i="5"/>
  <c r="V73" i="5" s="1"/>
  <c r="T65" i="5"/>
  <c r="V65" i="5" s="1"/>
  <c r="V26" i="5"/>
  <c r="R31" i="5"/>
  <c r="T35" i="5"/>
  <c r="V35" i="5" s="1"/>
  <c r="T89" i="5"/>
  <c r="V89" i="5" s="1"/>
  <c r="T81" i="5"/>
  <c r="V81" i="5" s="1"/>
  <c r="T72" i="5"/>
  <c r="V72" i="5" s="1"/>
  <c r="T62" i="5"/>
  <c r="V62" i="5" s="1"/>
  <c r="T45" i="5"/>
  <c r="V45" i="5" s="1"/>
  <c r="T36" i="5"/>
  <c r="V36" i="5" s="1"/>
  <c r="T25" i="5"/>
  <c r="V25" i="5" s="1"/>
  <c r="U97" i="5"/>
  <c r="V98" i="5"/>
  <c r="U46" i="5"/>
  <c r="V93" i="5"/>
  <c r="V92" i="5"/>
  <c r="U94" i="5"/>
  <c r="V50" i="5"/>
  <c r="U73" i="5"/>
  <c r="V88" i="5"/>
  <c r="U65" i="5"/>
  <c r="U80" i="5"/>
  <c r="U26" i="5"/>
  <c r="U67" i="5"/>
  <c r="U93" i="5"/>
  <c r="U31" i="5"/>
  <c r="V53" i="5"/>
  <c r="V80" i="5"/>
  <c r="V71" i="5"/>
  <c r="V61" i="5"/>
  <c r="V24" i="5"/>
  <c r="U25" i="5"/>
  <c r="U66" i="5"/>
  <c r="U88" i="5"/>
  <c r="V77" i="5"/>
  <c r="V52" i="5"/>
  <c r="V43" i="5"/>
  <c r="V34" i="5"/>
  <c r="P20" i="5" l="1"/>
  <c r="O20" i="5"/>
  <c r="O105" i="5" s="1"/>
  <c r="N22" i="5"/>
  <c r="N23" i="5"/>
  <c r="N24" i="5"/>
  <c r="N28" i="5"/>
  <c r="N29" i="5"/>
  <c r="N30" i="5"/>
  <c r="N34" i="5"/>
  <c r="N35" i="5"/>
  <c r="N36" i="5"/>
  <c r="N37" i="5"/>
  <c r="N39" i="5"/>
  <c r="N40" i="5"/>
  <c r="N41" i="5"/>
  <c r="N43" i="5"/>
  <c r="N45" i="5"/>
  <c r="N49" i="5"/>
  <c r="N50" i="5"/>
  <c r="N52" i="5"/>
  <c r="N53" i="5"/>
  <c r="N56" i="5"/>
  <c r="N57" i="5"/>
  <c r="N58" i="5"/>
  <c r="N59" i="5"/>
  <c r="N60" i="5"/>
  <c r="N61" i="5"/>
  <c r="N62" i="5"/>
  <c r="N68" i="5"/>
  <c r="N71" i="5"/>
  <c r="N72" i="5"/>
  <c r="N76" i="5"/>
  <c r="N77" i="5"/>
  <c r="N79" i="5"/>
  <c r="N81" i="5"/>
  <c r="N82" i="5"/>
  <c r="N83" i="5"/>
  <c r="N84" i="5"/>
  <c r="N85" i="5"/>
  <c r="N86" i="5"/>
  <c r="N87" i="5"/>
  <c r="N89" i="5"/>
  <c r="N90" i="5"/>
  <c r="N91" i="5"/>
  <c r="N92" i="5"/>
  <c r="N96" i="5"/>
  <c r="N98" i="5"/>
  <c r="N99" i="5"/>
  <c r="N100" i="5"/>
  <c r="N101" i="5"/>
  <c r="N102" i="5"/>
  <c r="N103" i="5"/>
  <c r="N104" i="5"/>
  <c r="N20" i="5"/>
  <c r="M21" i="5"/>
  <c r="R21" i="5" s="1"/>
  <c r="M22" i="5"/>
  <c r="M23" i="5"/>
  <c r="M24" i="5"/>
  <c r="M28" i="5"/>
  <c r="M29" i="5"/>
  <c r="M30" i="5"/>
  <c r="M34" i="5"/>
  <c r="M35" i="5"/>
  <c r="M36" i="5"/>
  <c r="M37" i="5"/>
  <c r="M39" i="5"/>
  <c r="M40" i="5"/>
  <c r="M41" i="5"/>
  <c r="M43" i="5"/>
  <c r="M44" i="5"/>
  <c r="R44" i="5" s="1"/>
  <c r="M45" i="5"/>
  <c r="M49" i="5"/>
  <c r="M50" i="5"/>
  <c r="M52" i="5"/>
  <c r="M53" i="5"/>
  <c r="M56" i="5"/>
  <c r="M57" i="5"/>
  <c r="M58" i="5"/>
  <c r="M59" i="5"/>
  <c r="M60" i="5"/>
  <c r="M61" i="5"/>
  <c r="M62" i="5"/>
  <c r="M68" i="5"/>
  <c r="M70" i="5"/>
  <c r="R70" i="5" s="1"/>
  <c r="M71" i="5"/>
  <c r="M72" i="5"/>
  <c r="M74" i="5"/>
  <c r="R74" i="5" s="1"/>
  <c r="M75" i="5"/>
  <c r="R75" i="5" s="1"/>
  <c r="M76" i="5"/>
  <c r="M77" i="5"/>
  <c r="M79" i="5"/>
  <c r="M81" i="5"/>
  <c r="M82" i="5"/>
  <c r="M83" i="5"/>
  <c r="M84" i="5"/>
  <c r="M85" i="5"/>
  <c r="M86" i="5"/>
  <c r="M87" i="5"/>
  <c r="M89" i="5"/>
  <c r="M90" i="5"/>
  <c r="M91" i="5"/>
  <c r="M92" i="5"/>
  <c r="M96" i="5"/>
  <c r="M98" i="5"/>
  <c r="M99" i="5"/>
  <c r="M100" i="5"/>
  <c r="M101" i="5"/>
  <c r="M102" i="5"/>
  <c r="M103" i="5"/>
  <c r="M20" i="5"/>
  <c r="L20" i="5"/>
  <c r="U39" i="5" l="1"/>
  <c r="U24" i="5"/>
  <c r="U72" i="5"/>
  <c r="U53" i="5"/>
  <c r="U58" i="5"/>
  <c r="U37" i="5"/>
  <c r="R104" i="5"/>
  <c r="U104" i="5"/>
  <c r="U36" i="5"/>
  <c r="U22" i="5"/>
  <c r="U20" i="5"/>
  <c r="U52" i="5"/>
  <c r="U29" i="5"/>
  <c r="U71" i="5"/>
  <c r="R103" i="5"/>
  <c r="R91" i="5"/>
  <c r="R82" i="5"/>
  <c r="R68" i="5"/>
  <c r="U102" i="5"/>
  <c r="R99" i="5"/>
  <c r="R102" i="5"/>
  <c r="U59" i="5"/>
  <c r="U49" i="5"/>
  <c r="R20" i="5"/>
  <c r="R41" i="5"/>
  <c r="R30" i="5"/>
  <c r="R90" i="5"/>
  <c r="R81" i="5"/>
  <c r="R62" i="5"/>
  <c r="R53" i="5"/>
  <c r="U23" i="5"/>
  <c r="R86" i="5"/>
  <c r="R76" i="5"/>
  <c r="R101" i="5"/>
  <c r="R89" i="5"/>
  <c r="R79" i="5"/>
  <c r="R61" i="5"/>
  <c r="R52" i="5"/>
  <c r="R40" i="5"/>
  <c r="R28" i="5"/>
  <c r="R29" i="5"/>
  <c r="R100" i="5"/>
  <c r="R87" i="5"/>
  <c r="R77" i="5"/>
  <c r="R60" i="5"/>
  <c r="R50" i="5"/>
  <c r="R39" i="5"/>
  <c r="R24" i="5"/>
  <c r="R59" i="5"/>
  <c r="R49" i="5"/>
  <c r="R37" i="5"/>
  <c r="R23" i="5"/>
  <c r="R98" i="5"/>
  <c r="R85" i="5"/>
  <c r="R72" i="5"/>
  <c r="R58" i="5"/>
  <c r="R36" i="5"/>
  <c r="R22" i="5"/>
  <c r="R96" i="5"/>
  <c r="R84" i="5"/>
  <c r="R71" i="5"/>
  <c r="R57" i="5"/>
  <c r="R45" i="5"/>
  <c r="R35" i="5"/>
  <c r="R92" i="5"/>
  <c r="R83" i="5"/>
  <c r="R56" i="5"/>
  <c r="R43" i="5"/>
  <c r="R34" i="5"/>
  <c r="U99" i="5"/>
  <c r="U96" i="5"/>
  <c r="U84" i="5"/>
  <c r="U60" i="5"/>
  <c r="U50" i="5"/>
  <c r="U40" i="5"/>
  <c r="U28" i="5"/>
  <c r="U83" i="5"/>
  <c r="U57" i="5"/>
  <c r="U45" i="5"/>
  <c r="U92" i="5"/>
  <c r="U101" i="5"/>
  <c r="U56" i="5"/>
  <c r="U35" i="5"/>
  <c r="U79" i="5"/>
  <c r="U89" i="5"/>
  <c r="U76" i="5"/>
  <c r="U103" i="5"/>
  <c r="U100" i="5"/>
  <c r="U87" i="5"/>
  <c r="U77" i="5"/>
  <c r="U43" i="5"/>
  <c r="U34" i="5"/>
  <c r="U86" i="5"/>
  <c r="U98" i="5"/>
  <c r="U85" i="5"/>
  <c r="U61" i="5"/>
  <c r="U70" i="5"/>
  <c r="U91" i="5"/>
  <c r="U82" i="5"/>
  <c r="U90" i="5"/>
  <c r="U44" i="5"/>
  <c r="U21" i="5"/>
  <c r="U62" i="5"/>
  <c r="U74" i="5"/>
  <c r="U81" i="5"/>
  <c r="U68" i="5"/>
  <c r="U75" i="5"/>
  <c r="U41" i="5"/>
  <c r="U30" i="5"/>
  <c r="M105" i="5"/>
  <c r="U105" i="5" l="1"/>
  <c r="T20" i="5"/>
  <c r="V20" i="5" l="1"/>
  <c r="R105" i="5"/>
  <c r="K105" i="5" l="1"/>
</calcChain>
</file>

<file path=xl/sharedStrings.xml><?xml version="1.0" encoding="utf-8"?>
<sst xmlns="http://schemas.openxmlformats.org/spreadsheetml/2006/main" count="375" uniqueCount="190">
  <si>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</si>
  <si>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</si>
  <si>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</si>
  <si>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</si>
  <si>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</si>
  <si>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</si>
  <si>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</si>
  <si>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</si>
  <si>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</si>
  <si>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</si>
  <si>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</si>
  <si>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</si>
  <si>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</si>
  <si>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</si>
  <si>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</si>
  <si>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</si>
  <si>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</si>
  <si>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</si>
  <si>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</si>
  <si>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</si>
  <si>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</si>
  <si>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</si>
  <si>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</si>
  <si>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</si>
  <si>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</si>
  <si>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</si>
  <si>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</si>
  <si>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</si>
  <si>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</si>
  <si>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</si>
  <si>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</si>
  <si>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</si>
  <si>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</si>
  <si>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</si>
  <si>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</si>
  <si>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</si>
  <si>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</si>
  <si>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</si>
  <si>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</si>
  <si>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</si>
  <si>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</si>
  <si>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</si>
  <si>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</si>
  <si>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</si>
  <si>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</si>
  <si>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</si>
  <si>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</si>
  <si>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</si>
  <si>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</si>
  <si>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</si>
  <si>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</si>
  <si>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</si>
  <si>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</si>
  <si>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</si>
  <si>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</si>
  <si>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</si>
  <si>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</si>
  <si>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</si>
  <si>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</si>
  <si>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</si>
  <si>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</si>
  <si>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</si>
  <si>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</si>
  <si>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</si>
  <si>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</si>
  <si>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</si>
  <si>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</si>
  <si>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</si>
  <si>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</si>
  <si>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</si>
  <si>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</si>
  <si>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</si>
  <si>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</si>
  <si>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</si>
  <si>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</si>
  <si>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</si>
  <si>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</si>
  <si>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</si>
  <si>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</si>
  <si>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</si>
  <si>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</si>
  <si>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</si>
  <si>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</si>
  <si>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</si>
  <si>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</si>
  <si>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</si>
  <si>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</si>
  <si>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</si>
  <si>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</si>
  <si>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</si>
  <si>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</si>
  <si>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</si>
  <si>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</si>
  <si>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</si>
  <si>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</si>
  <si>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</si>
  <si>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</si>
  <si>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</si>
  <si>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</si>
  <si>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VICENTE DAVID DE JESÚS SORIANO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</si>
  <si>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</si>
  <si>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</si>
  <si>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</si>
  <si>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</si>
  <si>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</si>
  <si>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</si>
  <si>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</si>
  <si>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</si>
  <si>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</si>
  <si>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</si>
  <si>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</si>
  <si>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</si>
  <si>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</si>
  <si>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</si>
  <si>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</si>
  <si>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</si>
  <si>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</si>
  <si>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</si>
  <si>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</si>
  <si>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</si>
  <si>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</si>
  <si>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</si>
  <si>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</si>
  <si>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</si>
  <si>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</si>
  <si>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</si>
  <si>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</si>
  <si>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</si>
  <si>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</si>
  <si>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</si>
  <si>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</si>
  <si>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</si>
  <si>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</si>
  <si>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</si>
  <si>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</si>
  <si>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</si>
  <si>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</si>
  <si>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</si>
  <si>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</si>
  <si>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</si>
  <si>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</si>
  <si>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</si>
  <si>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</si>
  <si>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</si>
  <si>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</si>
  <si>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</si>
  <si>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</si>
  <si>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</si>
  <si>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</si>
  <si>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</si>
  <si>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</si>
  <si>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RAMON ORLANDO VELEZ FLORES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</si>
  <si>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</si>
  <si>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</si>
  <si>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</si>
  <si>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</si>
  <si>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</si>
  <si>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</si>
  <si>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ALTAGRACIA REYES BAEZ</t>
  </si>
  <si>
    <t>ENC. DEPTO. DE RECURSOS HUMANOS</t>
  </si>
  <si>
    <t>VICTOR HUGO MONTERO MONTERO</t>
  </si>
  <si>
    <t>ENC. DIV.COORDINADOR (A) Y EJECUCION DE CAPACITACIÓN</t>
  </si>
  <si>
    <t>ENC. DIV.  CERTIFICACION PERFILES Y COMPETENCIA</t>
  </si>
  <si>
    <t>DIVISION ADMINISTRATIVA</t>
  </si>
  <si>
    <t>ENC. DIV. ADMINISTRATIVA</t>
  </si>
  <si>
    <t xml:space="preserve">ENC. DIV. OPERACIONES 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</si>
  <si>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</si>
  <si>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</si>
  <si>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</si>
  <si>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</si>
  <si>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BETHANIA SHEPHARD MOTS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</si>
  <si>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</si>
  <si>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</si>
  <si>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</si>
  <si>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</si>
  <si>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</si>
  <si>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</si>
  <si>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</si>
  <si>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ANA KAREN PEGUERO RIVERA</t>
  </si>
  <si>
    <t>ANALISTA DE INVESTIGACION</t>
  </si>
  <si>
    <t>ROSSY GEIDY DILONE HERNANDEZ</t>
  </si>
  <si>
    <t>YSABEL MORILLO NUÑEZ</t>
  </si>
  <si>
    <t>RAFAEL DE LA CRUZ SANTOS</t>
  </si>
  <si>
    <t>ENC. DIV FINANCIERA</t>
  </si>
  <si>
    <t>ALEXANDRA JEORGINA AQUINO PUJOLS</t>
  </si>
  <si>
    <t>RAFAEL ANTONIO FELIZ RAMIREZ</t>
  </si>
  <si>
    <t>ANALISTA DE SERVICIOS TIC</t>
  </si>
  <si>
    <t>DIONISIO DE LEON DE LOS SANTOS</t>
  </si>
  <si>
    <t>ENC. DIVISION ADMINISTRACION DE SERVICIOS TIC</t>
  </si>
  <si>
    <t>CORRESPONDIENTE AL MES ENERO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</si>
</sst>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106</xdr:row>
      <xdr:rowOff>113962</xdr:rowOff>
    </xdr:from>
    <xdr:to>
      <xdr:col>4</xdr:col>
      <xdr:colOff>323169</xdr:colOff>
      <xdr:row>110</xdr:row>
      <xdr:rowOff>39123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105</xdr:row>
      <xdr:rowOff>256837</xdr:rowOff>
    </xdr:from>
    <xdr:to>
      <xdr:col>14</xdr:col>
      <xdr:colOff>437128</xdr:colOff>
      <xdr:row>111</xdr:row>
      <xdr:rowOff>68036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48192" y="44112658"/>
          <a:ext cx="2888115" cy="13624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105</xdr:row>
      <xdr:rowOff>96950</xdr:rowOff>
    </xdr:from>
    <xdr:to>
      <xdr:col>10</xdr:col>
      <xdr:colOff>557892</xdr:colOff>
      <xdr:row>111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38127" y="43952771"/>
          <a:ext cx="3930765" cy="14542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9"/>
  <sheetViews>
    <sheetView tabSelected="1" topLeftCell="B1" zoomScale="70" zoomScaleNormal="70" zoomScaleSheetLayoutView="80" workbookViewId="0">
      <selection activeCell="B16" sqref="B16:V16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38" t="s">
        <v>121</v>
      </c>
      <c r="C14" s="38"/>
      <c r="D14" s="38"/>
      <c r="E14" s="38"/>
      <c r="F14" s="38"/>
      <c r="G14" s="38"/>
      <c r="H14" s="38"/>
      <c r="I14" s="38"/>
      <c r="J14" s="38"/>
      <c r="K14" s="3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189</v>
      </c>
      <c r="C15" s="1"/>
      <c r="D15" s="1"/>
      <c r="E15" s="1"/>
      <c r="F15" s="1"/>
      <c r="G15" s="1"/>
      <c r="H15" s="1"/>
      <c r="I15" s="1"/>
      <c r="J15" s="1"/>
      <c r="K15" s="1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26"/>
    </row>
    <row r="16" spans="1:22" ht="23.25" customHeight="1" thickBot="1" x14ac:dyDescent="0.25">
      <c r="A16" s="2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</row>
    <row r="17" spans="1:22" ht="24.75" customHeight="1" x14ac:dyDescent="0.2">
      <c r="B17" s="44" t="s">
        <v>15</v>
      </c>
      <c r="C17" s="47" t="s">
        <v>11</v>
      </c>
      <c r="D17" s="47" t="s">
        <v>26</v>
      </c>
      <c r="E17" s="12"/>
      <c r="F17" s="12"/>
      <c r="G17" s="12"/>
      <c r="H17" s="13"/>
      <c r="I17" s="41" t="s">
        <v>13</v>
      </c>
      <c r="J17" s="41" t="s">
        <v>21</v>
      </c>
      <c r="K17" s="41" t="s">
        <v>27</v>
      </c>
      <c r="L17" s="52" t="s">
        <v>8</v>
      </c>
      <c r="M17" s="52"/>
      <c r="N17" s="52"/>
      <c r="O17" s="52"/>
      <c r="P17" s="52"/>
      <c r="Q17" s="52"/>
      <c r="R17" s="53"/>
      <c r="S17" s="41" t="s">
        <v>28</v>
      </c>
      <c r="T17" s="57" t="s">
        <v>2</v>
      </c>
      <c r="U17" s="58"/>
      <c r="V17" s="44" t="s">
        <v>14</v>
      </c>
    </row>
    <row r="18" spans="1:22" ht="29.25" customHeight="1" thickBot="1" x14ac:dyDescent="0.25">
      <c r="B18" s="45"/>
      <c r="C18" s="48"/>
      <c r="D18" s="48"/>
      <c r="E18" s="14" t="s">
        <v>18</v>
      </c>
      <c r="F18" s="14" t="s">
        <v>12</v>
      </c>
      <c r="G18" s="66" t="s">
        <v>20</v>
      </c>
      <c r="H18" s="49"/>
      <c r="I18" s="42"/>
      <c r="J18" s="42"/>
      <c r="K18" s="42"/>
      <c r="L18" s="61" t="s">
        <v>9</v>
      </c>
      <c r="M18" s="62"/>
      <c r="N18" s="63" t="s">
        <v>131</v>
      </c>
      <c r="O18" s="64" t="s">
        <v>10</v>
      </c>
      <c r="P18" s="65"/>
      <c r="Q18" s="54" t="s">
        <v>24</v>
      </c>
      <c r="R18" s="50" t="s">
        <v>0</v>
      </c>
      <c r="S18" s="42"/>
      <c r="T18" s="59" t="s">
        <v>3</v>
      </c>
      <c r="U18" s="67" t="s">
        <v>1</v>
      </c>
      <c r="V18" s="45"/>
    </row>
    <row r="19" spans="1:22" ht="29.25" thickBot="1" x14ac:dyDescent="0.25">
      <c r="A19" t="s">
        <v>19</v>
      </c>
      <c r="B19" s="46"/>
      <c r="C19" s="49"/>
      <c r="D19" s="49"/>
      <c r="E19" s="15"/>
      <c r="F19" s="15"/>
      <c r="G19" s="15" t="s">
        <v>16</v>
      </c>
      <c r="H19" s="16" t="s">
        <v>17</v>
      </c>
      <c r="I19" s="43"/>
      <c r="J19" s="43"/>
      <c r="K19" s="43"/>
      <c r="L19" s="17" t="s">
        <v>4</v>
      </c>
      <c r="M19" s="18" t="s">
        <v>5</v>
      </c>
      <c r="N19" s="55"/>
      <c r="O19" s="17" t="s">
        <v>6</v>
      </c>
      <c r="P19" s="18" t="s">
        <v>7</v>
      </c>
      <c r="Q19" s="55"/>
      <c r="R19" s="51"/>
      <c r="S19" s="43"/>
      <c r="T19" s="60"/>
      <c r="U19" s="68"/>
      <c r="V19" s="46"/>
    </row>
    <row r="20" spans="1:22" customFormat="1" ht="33" customHeight="1" thickBot="1" x14ac:dyDescent="0.25">
      <c r="B20" s="19">
        <v>1</v>
      </c>
      <c r="C20" s="37" t="s">
        <v>31</v>
      </c>
      <c r="D20" s="20" t="s">
        <v>29</v>
      </c>
      <c r="E20" s="20" t="s">
        <v>123</v>
      </c>
      <c r="F20" s="20" t="s">
        <v>23</v>
      </c>
      <c r="G20" s="35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7"/>
      <c r="R20" s="7">
        <f>+P20+O20+N20+M20+L20</f>
        <v>9562.5</v>
      </c>
      <c r="S20" s="7">
        <v>10501.16</v>
      </c>
      <c r="T20" s="27">
        <f>S20+Q20+O20+L20+J20</f>
        <v>14308.99</v>
      </c>
      <c r="U20" s="7">
        <f>+M20+N20+P20</f>
        <v>6903</v>
      </c>
      <c r="V20" s="27">
        <f>I20-T20</f>
        <v>30691.010000000002</v>
      </c>
    </row>
    <row r="21" spans="1:22" customFormat="1" ht="33" customHeight="1" thickBot="1" x14ac:dyDescent="0.25">
      <c r="B21" s="19">
        <v>2</v>
      </c>
      <c r="C21" s="37" t="s">
        <v>32</v>
      </c>
      <c r="D21" s="20" t="s">
        <v>30</v>
      </c>
      <c r="E21" s="20" t="s">
        <v>123</v>
      </c>
      <c r="F21" s="20" t="s">
        <v>33</v>
      </c>
      <c r="G21" s="35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6" si="0">+I21*2.87%</f>
        <v>2430.89</v>
      </c>
      <c r="M21" s="7">
        <f t="shared" ref="M21:M101" si="1">+I21*7.1%</f>
        <v>6013.7</v>
      </c>
      <c r="N21" s="7">
        <v>860.29</v>
      </c>
      <c r="O21" s="7">
        <f t="shared" ref="O21:O91" si="2">+I21*3.04%</f>
        <v>2574.88</v>
      </c>
      <c r="P21" s="7">
        <f t="shared" ref="P21:P91" si="3">+I21*7.09%</f>
        <v>6005.2300000000005</v>
      </c>
      <c r="Q21" s="27"/>
      <c r="R21" s="7">
        <f t="shared" ref="R21:R89" si="4">+P21+O21+N21+M21+L21</f>
        <v>17884.990000000002</v>
      </c>
      <c r="S21" s="7">
        <v>25</v>
      </c>
      <c r="T21" s="27">
        <f t="shared" ref="T21:T89" si="5">S21+Q21+O21+L21+J21</f>
        <v>13537.2</v>
      </c>
      <c r="U21" s="7">
        <f t="shared" ref="U21:U91" si="6">+M21+N21+P21</f>
        <v>12879.220000000001</v>
      </c>
      <c r="V21" s="27">
        <f t="shared" ref="V21:V91" si="7">I21-T21</f>
        <v>71162.8</v>
      </c>
    </row>
    <row r="22" spans="1:22" customFormat="1" ht="33" customHeight="1" thickBot="1" x14ac:dyDescent="0.25">
      <c r="B22" s="19">
        <v>3</v>
      </c>
      <c r="C22" s="37" t="s">
        <v>34</v>
      </c>
      <c r="D22" s="20" t="s">
        <v>29</v>
      </c>
      <c r="E22" s="20" t="s">
        <v>123</v>
      </c>
      <c r="F22" s="20" t="s">
        <v>35</v>
      </c>
      <c r="G22" s="35">
        <v>44317</v>
      </c>
      <c r="H22" s="9">
        <v>44500</v>
      </c>
      <c r="I22" s="7">
        <v>60000</v>
      </c>
      <c r="J22" s="21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101" si="8">+I22*1.15%</f>
        <v>690</v>
      </c>
      <c r="O22" s="7">
        <f t="shared" si="2"/>
        <v>1824</v>
      </c>
      <c r="P22" s="7">
        <f t="shared" si="3"/>
        <v>4254</v>
      </c>
      <c r="Q22" s="27"/>
      <c r="R22" s="7">
        <f t="shared" si="4"/>
        <v>12750</v>
      </c>
      <c r="S22" s="7">
        <v>25</v>
      </c>
      <c r="T22" s="27">
        <f t="shared" si="5"/>
        <v>7057.68</v>
      </c>
      <c r="U22" s="7">
        <f t="shared" si="6"/>
        <v>9204</v>
      </c>
      <c r="V22" s="27">
        <f t="shared" si="7"/>
        <v>52942.32</v>
      </c>
    </row>
    <row r="23" spans="1:22" customFormat="1" ht="33" customHeight="1" thickBot="1" x14ac:dyDescent="0.25">
      <c r="B23" s="19">
        <v>4</v>
      </c>
      <c r="C23" s="37" t="s">
        <v>106</v>
      </c>
      <c r="D23" s="20" t="s">
        <v>29</v>
      </c>
      <c r="E23" s="20" t="s">
        <v>123</v>
      </c>
      <c r="F23" s="20" t="s">
        <v>40</v>
      </c>
      <c r="G23" s="35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7"/>
      <c r="R23" s="7">
        <f t="shared" si="4"/>
        <v>6428.1250000000009</v>
      </c>
      <c r="S23" s="7">
        <v>25</v>
      </c>
      <c r="T23" s="27">
        <f t="shared" si="5"/>
        <v>1812.7750000000001</v>
      </c>
      <c r="U23" s="7">
        <f t="shared" si="6"/>
        <v>4640.3500000000004</v>
      </c>
      <c r="V23" s="27">
        <f t="shared" si="7"/>
        <v>28437.224999999999</v>
      </c>
    </row>
    <row r="24" spans="1:22" customFormat="1" ht="33" customHeight="1" thickBot="1" x14ac:dyDescent="0.25">
      <c r="B24" s="19">
        <v>5</v>
      </c>
      <c r="C24" s="37" t="s">
        <v>124</v>
      </c>
      <c r="D24" s="20" t="s">
        <v>30</v>
      </c>
      <c r="E24" s="20" t="s">
        <v>123</v>
      </c>
      <c r="F24" s="20" t="s">
        <v>40</v>
      </c>
      <c r="G24" s="35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7"/>
      <c r="R24" s="7">
        <f t="shared" si="4"/>
        <v>6428.1250000000009</v>
      </c>
      <c r="S24" s="7">
        <v>25</v>
      </c>
      <c r="T24" s="27">
        <f t="shared" si="5"/>
        <v>1812.7750000000001</v>
      </c>
      <c r="U24" s="7">
        <f t="shared" si="6"/>
        <v>4640.3500000000004</v>
      </c>
      <c r="V24" s="27">
        <f t="shared" si="7"/>
        <v>28437.224999999999</v>
      </c>
    </row>
    <row r="25" spans="1:22" customFormat="1" ht="33" customHeight="1" thickBot="1" x14ac:dyDescent="0.25">
      <c r="B25" s="19">
        <v>6</v>
      </c>
      <c r="C25" s="37" t="s">
        <v>132</v>
      </c>
      <c r="D25" s="20" t="s">
        <v>29</v>
      </c>
      <c r="E25" s="20" t="s">
        <v>123</v>
      </c>
      <c r="F25" s="20" t="s">
        <v>23</v>
      </c>
      <c r="G25" s="35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7"/>
      <c r="R25" s="7">
        <f t="shared" si="4"/>
        <v>8500</v>
      </c>
      <c r="S25" s="7">
        <v>25</v>
      </c>
      <c r="T25" s="27">
        <f t="shared" si="5"/>
        <v>2831.65</v>
      </c>
      <c r="U25" s="7">
        <f t="shared" si="6"/>
        <v>6136</v>
      </c>
      <c r="V25" s="27">
        <f t="shared" si="7"/>
        <v>37168.35</v>
      </c>
    </row>
    <row r="26" spans="1:22" customFormat="1" ht="33" customHeight="1" thickBot="1" x14ac:dyDescent="0.25">
      <c r="B26" s="19">
        <v>7</v>
      </c>
      <c r="C26" s="37" t="s">
        <v>133</v>
      </c>
      <c r="D26" s="20" t="s">
        <v>29</v>
      </c>
      <c r="E26" s="20" t="s">
        <v>123</v>
      </c>
      <c r="F26" s="20" t="s">
        <v>134</v>
      </c>
      <c r="G26" s="35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7"/>
      <c r="R26" s="7">
        <f t="shared" si="4"/>
        <v>12750</v>
      </c>
      <c r="S26" s="7">
        <v>25</v>
      </c>
      <c r="T26" s="27">
        <f>S26+Q26+O26+L26+J26</f>
        <v>7057.68</v>
      </c>
      <c r="U26" s="7">
        <f t="shared" si="6"/>
        <v>9204</v>
      </c>
      <c r="V26" s="27">
        <f t="shared" si="7"/>
        <v>52942.32</v>
      </c>
    </row>
    <row r="27" spans="1:22" customFormat="1" ht="33" customHeight="1" thickBot="1" x14ac:dyDescent="0.25">
      <c r="B27" s="19">
        <v>8</v>
      </c>
      <c r="C27" s="37" t="s">
        <v>155</v>
      </c>
      <c r="D27" s="20" t="s">
        <v>30</v>
      </c>
      <c r="E27" s="20" t="s">
        <v>123</v>
      </c>
      <c r="F27" s="20" t="s">
        <v>145</v>
      </c>
      <c r="G27" s="35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7"/>
      <c r="R27" s="7">
        <f t="shared" si="4"/>
        <v>8500</v>
      </c>
      <c r="S27" s="7">
        <v>5025</v>
      </c>
      <c r="T27" s="27">
        <f t="shared" si="5"/>
        <v>7831.65</v>
      </c>
      <c r="U27" s="7">
        <f t="shared" si="6"/>
        <v>6136</v>
      </c>
      <c r="V27" s="27">
        <f t="shared" si="7"/>
        <v>32168.35</v>
      </c>
    </row>
    <row r="28" spans="1:22" customFormat="1" ht="33" customHeight="1" thickBot="1" x14ac:dyDescent="0.25">
      <c r="B28" s="19">
        <v>9</v>
      </c>
      <c r="C28" s="37" t="s">
        <v>36</v>
      </c>
      <c r="D28" s="20" t="s">
        <v>30</v>
      </c>
      <c r="E28" s="20" t="s">
        <v>37</v>
      </c>
      <c r="F28" s="20" t="s">
        <v>38</v>
      </c>
      <c r="G28" s="35">
        <v>44287</v>
      </c>
      <c r="H28" s="9">
        <v>44469</v>
      </c>
      <c r="I28" s="27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7"/>
      <c r="R28" s="7">
        <f t="shared" si="4"/>
        <v>10518.75</v>
      </c>
      <c r="S28" s="7">
        <v>25</v>
      </c>
      <c r="T28" s="27">
        <f t="shared" si="5"/>
        <v>4733.88</v>
      </c>
      <c r="U28" s="7">
        <f t="shared" si="6"/>
        <v>7593.2999999999993</v>
      </c>
      <c r="V28" s="27">
        <f t="shared" si="7"/>
        <v>44766.12</v>
      </c>
    </row>
    <row r="29" spans="1:22" customFormat="1" ht="33" customHeight="1" thickBot="1" x14ac:dyDescent="0.25">
      <c r="B29" s="19">
        <v>10</v>
      </c>
      <c r="C29" s="37" t="s">
        <v>107</v>
      </c>
      <c r="D29" s="20" t="s">
        <v>29</v>
      </c>
      <c r="E29" s="20" t="s">
        <v>37</v>
      </c>
      <c r="F29" s="20" t="s">
        <v>40</v>
      </c>
      <c r="G29" s="35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7"/>
      <c r="R29" s="7">
        <f t="shared" si="4"/>
        <v>6428.1250000000009</v>
      </c>
      <c r="S29" s="7">
        <v>1025</v>
      </c>
      <c r="T29" s="27">
        <f t="shared" si="5"/>
        <v>2812.7749999999996</v>
      </c>
      <c r="U29" s="7">
        <f t="shared" si="6"/>
        <v>4640.3500000000004</v>
      </c>
      <c r="V29" s="27">
        <f t="shared" si="7"/>
        <v>27437.224999999999</v>
      </c>
    </row>
    <row r="30" spans="1:22" customFormat="1" ht="33" customHeight="1" thickBot="1" x14ac:dyDescent="0.25">
      <c r="B30" s="19">
        <v>11</v>
      </c>
      <c r="C30" s="37" t="s">
        <v>135</v>
      </c>
      <c r="D30" s="20" t="s">
        <v>30</v>
      </c>
      <c r="E30" s="20" t="s">
        <v>37</v>
      </c>
      <c r="F30" s="20" t="s">
        <v>40</v>
      </c>
      <c r="G30" s="35">
        <v>44986</v>
      </c>
      <c r="H30" s="9"/>
      <c r="I30" s="8">
        <v>42000</v>
      </c>
      <c r="J30" s="8">
        <v>724.92</v>
      </c>
      <c r="K30" s="7">
        <v>25</v>
      </c>
      <c r="L30" s="7">
        <f t="shared" si="0"/>
        <v>1205.4000000000001</v>
      </c>
      <c r="M30" s="7">
        <f t="shared" si="1"/>
        <v>2981.9999999999995</v>
      </c>
      <c r="N30" s="7">
        <f t="shared" si="8"/>
        <v>483</v>
      </c>
      <c r="O30" s="7">
        <f t="shared" si="2"/>
        <v>1276.8</v>
      </c>
      <c r="P30" s="7">
        <f t="shared" si="3"/>
        <v>2977.8</v>
      </c>
      <c r="Q30" s="27"/>
      <c r="R30" s="7">
        <f t="shared" si="4"/>
        <v>8925</v>
      </c>
      <c r="S30" s="7">
        <v>25</v>
      </c>
      <c r="T30" s="27">
        <f t="shared" si="5"/>
        <v>3232.12</v>
      </c>
      <c r="U30" s="7">
        <f t="shared" si="6"/>
        <v>6442.7999999999993</v>
      </c>
      <c r="V30" s="27">
        <f t="shared" si="7"/>
        <v>38767.879999999997</v>
      </c>
    </row>
    <row r="31" spans="1:22" customFormat="1" ht="33" customHeight="1" thickBot="1" x14ac:dyDescent="0.25">
      <c r="B31" s="19">
        <v>12</v>
      </c>
      <c r="C31" s="37" t="s">
        <v>136</v>
      </c>
      <c r="D31" s="20" t="s">
        <v>30</v>
      </c>
      <c r="E31" s="20" t="s">
        <v>37</v>
      </c>
      <c r="F31" s="20" t="s">
        <v>38</v>
      </c>
      <c r="G31" s="35">
        <v>45017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7"/>
      <c r="R31" s="7">
        <f t="shared" si="4"/>
        <v>12750</v>
      </c>
      <c r="S31" s="7">
        <v>695</v>
      </c>
      <c r="T31" s="27">
        <f t="shared" si="5"/>
        <v>7727.68</v>
      </c>
      <c r="U31" s="7">
        <f t="shared" si="6"/>
        <v>9204</v>
      </c>
      <c r="V31" s="27">
        <f t="shared" si="7"/>
        <v>52272.32</v>
      </c>
    </row>
    <row r="32" spans="1:22" customFormat="1" ht="33" customHeight="1" thickBot="1" x14ac:dyDescent="0.25">
      <c r="B32" s="19">
        <v>13</v>
      </c>
      <c r="C32" s="37" t="s">
        <v>181</v>
      </c>
      <c r="D32" s="20" t="s">
        <v>29</v>
      </c>
      <c r="E32" s="20" t="s">
        <v>37</v>
      </c>
      <c r="F32" s="20" t="s">
        <v>38</v>
      </c>
      <c r="G32" s="36">
        <v>45139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7"/>
      <c r="R32" s="7">
        <f t="shared" si="4"/>
        <v>12750</v>
      </c>
      <c r="S32" s="7">
        <v>25</v>
      </c>
      <c r="T32" s="27">
        <f t="shared" si="5"/>
        <v>7057.68</v>
      </c>
      <c r="U32" s="7">
        <f t="shared" si="6"/>
        <v>9204</v>
      </c>
      <c r="V32" s="27">
        <f t="shared" si="7"/>
        <v>52942.32</v>
      </c>
    </row>
    <row r="33" spans="2:23" customFormat="1" ht="33" customHeight="1" thickBot="1" x14ac:dyDescent="0.25">
      <c r="B33" s="19">
        <v>14</v>
      </c>
      <c r="C33" s="37" t="s">
        <v>170</v>
      </c>
      <c r="D33" s="20" t="s">
        <v>29</v>
      </c>
      <c r="E33" s="20" t="s">
        <v>37</v>
      </c>
      <c r="F33" s="20" t="s">
        <v>38</v>
      </c>
      <c r="G33" s="36">
        <v>45108</v>
      </c>
      <c r="H33" s="9"/>
      <c r="I33" s="8">
        <v>60000</v>
      </c>
      <c r="J33" s="8">
        <v>3486.68</v>
      </c>
      <c r="K33" s="7">
        <v>25</v>
      </c>
      <c r="L33" s="7">
        <f t="shared" si="0"/>
        <v>1722</v>
      </c>
      <c r="M33" s="7">
        <f t="shared" si="1"/>
        <v>4260</v>
      </c>
      <c r="N33" s="7">
        <f t="shared" si="8"/>
        <v>690</v>
      </c>
      <c r="O33" s="7">
        <f t="shared" si="2"/>
        <v>1824</v>
      </c>
      <c r="P33" s="7">
        <f t="shared" si="3"/>
        <v>4254</v>
      </c>
      <c r="Q33" s="27"/>
      <c r="R33" s="7">
        <f t="shared" si="4"/>
        <v>12750</v>
      </c>
      <c r="S33" s="7">
        <v>25</v>
      </c>
      <c r="T33" s="27">
        <f t="shared" si="5"/>
        <v>7057.68</v>
      </c>
      <c r="U33" s="7">
        <f t="shared" si="6"/>
        <v>9204</v>
      </c>
      <c r="V33" s="27">
        <f t="shared" si="7"/>
        <v>52942.32</v>
      </c>
    </row>
    <row r="34" spans="2:23" customFormat="1" ht="33" customHeight="1" thickBot="1" x14ac:dyDescent="0.25">
      <c r="B34" s="19">
        <v>15</v>
      </c>
      <c r="C34" s="37" t="s">
        <v>41</v>
      </c>
      <c r="D34" s="20" t="s">
        <v>30</v>
      </c>
      <c r="E34" s="20" t="s">
        <v>39</v>
      </c>
      <c r="F34" s="20" t="s">
        <v>40</v>
      </c>
      <c r="G34" s="35">
        <v>44287</v>
      </c>
      <c r="H34" s="9">
        <v>44469</v>
      </c>
      <c r="I34" s="7">
        <v>30250</v>
      </c>
      <c r="J34" s="27">
        <v>0</v>
      </c>
      <c r="K34" s="7">
        <v>25</v>
      </c>
      <c r="L34" s="7">
        <f t="shared" si="0"/>
        <v>868.17499999999995</v>
      </c>
      <c r="M34" s="7">
        <f t="shared" si="1"/>
        <v>2147.75</v>
      </c>
      <c r="N34" s="7">
        <f t="shared" si="8"/>
        <v>347.875</v>
      </c>
      <c r="O34" s="7">
        <f t="shared" si="2"/>
        <v>919.6</v>
      </c>
      <c r="P34" s="7">
        <f t="shared" si="3"/>
        <v>2144.7250000000004</v>
      </c>
      <c r="Q34" s="27">
        <v>1715.46</v>
      </c>
      <c r="R34" s="7">
        <f t="shared" si="4"/>
        <v>6428.1250000000009</v>
      </c>
      <c r="S34" s="7">
        <v>3733.86</v>
      </c>
      <c r="T34" s="27">
        <v>5521.64</v>
      </c>
      <c r="U34" s="7">
        <f t="shared" si="6"/>
        <v>4640.3500000000004</v>
      </c>
      <c r="V34" s="27">
        <f t="shared" si="7"/>
        <v>24728.36</v>
      </c>
    </row>
    <row r="35" spans="2:23" customFormat="1" ht="33" customHeight="1" thickBot="1" x14ac:dyDescent="0.25">
      <c r="B35" s="19">
        <v>16</v>
      </c>
      <c r="C35" s="37" t="s">
        <v>42</v>
      </c>
      <c r="D35" s="20" t="s">
        <v>30</v>
      </c>
      <c r="E35" s="20" t="s">
        <v>43</v>
      </c>
      <c r="F35" s="20" t="s">
        <v>44</v>
      </c>
      <c r="G35" s="35">
        <v>44317</v>
      </c>
      <c r="H35" s="9">
        <v>44407</v>
      </c>
      <c r="I35" s="7">
        <v>27000</v>
      </c>
      <c r="J35" s="27">
        <v>0</v>
      </c>
      <c r="K35" s="7">
        <v>25</v>
      </c>
      <c r="L35" s="7">
        <f t="shared" si="0"/>
        <v>774.9</v>
      </c>
      <c r="M35" s="7">
        <f t="shared" si="1"/>
        <v>1916.9999999999998</v>
      </c>
      <c r="N35" s="7">
        <f t="shared" si="8"/>
        <v>310.5</v>
      </c>
      <c r="O35" s="7">
        <f t="shared" si="2"/>
        <v>820.8</v>
      </c>
      <c r="P35" s="21">
        <v>1941.5</v>
      </c>
      <c r="Q35" s="27"/>
      <c r="R35" s="7">
        <f t="shared" si="4"/>
        <v>5764.7</v>
      </c>
      <c r="S35" s="7">
        <v>4125.43</v>
      </c>
      <c r="T35" s="27">
        <f t="shared" si="5"/>
        <v>5721.13</v>
      </c>
      <c r="U35" s="7">
        <f t="shared" si="6"/>
        <v>4169</v>
      </c>
      <c r="V35" s="27">
        <f t="shared" si="7"/>
        <v>21278.87</v>
      </c>
    </row>
    <row r="36" spans="2:23" customFormat="1" ht="33" customHeight="1" thickBot="1" x14ac:dyDescent="0.25">
      <c r="B36" s="19">
        <v>17</v>
      </c>
      <c r="C36" s="37" t="s">
        <v>110</v>
      </c>
      <c r="D36" s="20" t="s">
        <v>29</v>
      </c>
      <c r="E36" s="20" t="s">
        <v>43</v>
      </c>
      <c r="F36" s="20" t="s">
        <v>111</v>
      </c>
      <c r="G36" s="35">
        <v>44287</v>
      </c>
      <c r="H36" s="9">
        <v>44530</v>
      </c>
      <c r="I36" s="7">
        <v>30250</v>
      </c>
      <c r="J36" s="27">
        <v>0</v>
      </c>
      <c r="K36" s="7">
        <v>25</v>
      </c>
      <c r="L36" s="7">
        <f t="shared" si="0"/>
        <v>868.17499999999995</v>
      </c>
      <c r="M36" s="7">
        <f t="shared" si="1"/>
        <v>2147.75</v>
      </c>
      <c r="N36" s="7">
        <f t="shared" si="8"/>
        <v>347.875</v>
      </c>
      <c r="O36" s="7">
        <f t="shared" si="2"/>
        <v>919.6</v>
      </c>
      <c r="P36" s="7">
        <f t="shared" si="3"/>
        <v>2144.7250000000004</v>
      </c>
      <c r="Q36" s="27"/>
      <c r="R36" s="7">
        <f t="shared" si="4"/>
        <v>6428.1250000000009</v>
      </c>
      <c r="S36" s="7">
        <v>25</v>
      </c>
      <c r="T36" s="27">
        <f t="shared" si="5"/>
        <v>1812.7750000000001</v>
      </c>
      <c r="U36" s="7">
        <f t="shared" si="6"/>
        <v>4640.3500000000004</v>
      </c>
      <c r="V36" s="27">
        <f t="shared" si="7"/>
        <v>28437.224999999999</v>
      </c>
    </row>
    <row r="37" spans="2:23" customFormat="1" ht="33" customHeight="1" thickBot="1" x14ac:dyDescent="0.25">
      <c r="B37" s="19">
        <v>18</v>
      </c>
      <c r="C37" s="37" t="s">
        <v>119</v>
      </c>
      <c r="D37" s="20" t="s">
        <v>29</v>
      </c>
      <c r="E37" s="20" t="s">
        <v>43</v>
      </c>
      <c r="F37" s="20" t="s">
        <v>40</v>
      </c>
      <c r="G37" s="35">
        <v>44562</v>
      </c>
      <c r="H37" s="9">
        <v>44742</v>
      </c>
      <c r="I37" s="7">
        <v>35000</v>
      </c>
      <c r="J37" s="27">
        <v>0</v>
      </c>
      <c r="K37" s="7">
        <v>25</v>
      </c>
      <c r="L37" s="7">
        <f t="shared" si="0"/>
        <v>1004.5</v>
      </c>
      <c r="M37" s="7">
        <f t="shared" si="1"/>
        <v>2485</v>
      </c>
      <c r="N37" s="7">
        <f t="shared" si="8"/>
        <v>402.5</v>
      </c>
      <c r="O37" s="7">
        <f t="shared" si="2"/>
        <v>1064</v>
      </c>
      <c r="P37" s="7">
        <f t="shared" si="3"/>
        <v>2481.5</v>
      </c>
      <c r="Q37" s="27">
        <v>1715.46</v>
      </c>
      <c r="R37" s="7">
        <f t="shared" si="4"/>
        <v>7437.5</v>
      </c>
      <c r="S37" s="7">
        <v>4740.46</v>
      </c>
      <c r="T37" s="27">
        <v>6808.96</v>
      </c>
      <c r="U37" s="7">
        <f t="shared" si="6"/>
        <v>5369</v>
      </c>
      <c r="V37" s="27">
        <f t="shared" si="7"/>
        <v>28191.040000000001</v>
      </c>
      <c r="W37" s="29"/>
    </row>
    <row r="38" spans="2:23" customFormat="1" ht="33" customHeight="1" thickBot="1" x14ac:dyDescent="0.25">
      <c r="B38" s="19">
        <v>19</v>
      </c>
      <c r="C38" s="37" t="s">
        <v>171</v>
      </c>
      <c r="D38" s="20" t="s">
        <v>30</v>
      </c>
      <c r="E38" s="20" t="s">
        <v>43</v>
      </c>
      <c r="F38" s="20" t="s">
        <v>172</v>
      </c>
      <c r="G38" s="35">
        <v>45139</v>
      </c>
      <c r="H38" s="9"/>
      <c r="I38" s="7">
        <v>126500</v>
      </c>
      <c r="J38" s="27">
        <v>18338.830000000002</v>
      </c>
      <c r="K38" s="7">
        <v>25</v>
      </c>
      <c r="L38" s="7">
        <f t="shared" si="0"/>
        <v>3630.55</v>
      </c>
      <c r="M38" s="7">
        <f t="shared" si="1"/>
        <v>8981.5</v>
      </c>
      <c r="N38" s="7">
        <v>860.29</v>
      </c>
      <c r="O38" s="7">
        <f t="shared" si="2"/>
        <v>3845.6</v>
      </c>
      <c r="P38" s="7">
        <f t="shared" si="3"/>
        <v>8968.85</v>
      </c>
      <c r="Q38" s="27"/>
      <c r="R38" s="7">
        <f t="shared" si="4"/>
        <v>26286.79</v>
      </c>
      <c r="S38" s="7">
        <v>25</v>
      </c>
      <c r="T38" s="27">
        <v>25839.98</v>
      </c>
      <c r="U38" s="7">
        <f t="shared" si="6"/>
        <v>18810.64</v>
      </c>
      <c r="V38" s="27">
        <f t="shared" si="7"/>
        <v>100660.02</v>
      </c>
      <c r="W38" s="29"/>
    </row>
    <row r="39" spans="2:23" customFormat="1" ht="33" customHeight="1" thickBot="1" x14ac:dyDescent="0.25">
      <c r="B39" s="19">
        <v>20</v>
      </c>
      <c r="C39" s="37" t="s">
        <v>137</v>
      </c>
      <c r="D39" s="20" t="s">
        <v>29</v>
      </c>
      <c r="E39" s="20" t="s">
        <v>46</v>
      </c>
      <c r="F39" s="20" t="s">
        <v>40</v>
      </c>
      <c r="G39" s="35">
        <v>44287</v>
      </c>
      <c r="H39" s="9">
        <v>44530</v>
      </c>
      <c r="I39" s="7">
        <v>30250</v>
      </c>
      <c r="J39" s="27">
        <v>0</v>
      </c>
      <c r="K39" s="7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27"/>
      <c r="R39" s="7">
        <f t="shared" si="4"/>
        <v>6428.1250000000009</v>
      </c>
      <c r="S39" s="7">
        <v>25</v>
      </c>
      <c r="T39" s="27">
        <f t="shared" si="5"/>
        <v>1812.7750000000001</v>
      </c>
      <c r="U39" s="7">
        <f t="shared" si="6"/>
        <v>4640.3500000000004</v>
      </c>
      <c r="V39" s="27">
        <f t="shared" si="7"/>
        <v>28437.224999999999</v>
      </c>
    </row>
    <row r="40" spans="2:23" customFormat="1" ht="33" customHeight="1" thickBot="1" x14ac:dyDescent="0.25">
      <c r="B40" s="19">
        <v>21</v>
      </c>
      <c r="C40" s="37" t="s">
        <v>45</v>
      </c>
      <c r="D40" s="20" t="s">
        <v>29</v>
      </c>
      <c r="E40" s="20" t="s">
        <v>46</v>
      </c>
      <c r="F40" s="20" t="s">
        <v>40</v>
      </c>
      <c r="G40" s="35">
        <v>44348</v>
      </c>
      <c r="H40" s="9">
        <v>44561</v>
      </c>
      <c r="I40" s="7">
        <v>35000</v>
      </c>
      <c r="J40" s="27">
        <v>0</v>
      </c>
      <c r="K40" s="7">
        <v>25</v>
      </c>
      <c r="L40" s="7">
        <f t="shared" si="0"/>
        <v>1004.5</v>
      </c>
      <c r="M40" s="7">
        <f t="shared" si="1"/>
        <v>2485</v>
      </c>
      <c r="N40" s="7">
        <f t="shared" si="8"/>
        <v>402.5</v>
      </c>
      <c r="O40" s="7">
        <f t="shared" si="2"/>
        <v>1064</v>
      </c>
      <c r="P40" s="7">
        <f t="shared" si="3"/>
        <v>2481.5</v>
      </c>
      <c r="Q40" s="27"/>
      <c r="R40" s="7">
        <f t="shared" si="4"/>
        <v>7437.5</v>
      </c>
      <c r="S40" s="7">
        <v>1025</v>
      </c>
      <c r="T40" s="27">
        <f t="shared" si="5"/>
        <v>3093.5</v>
      </c>
      <c r="U40" s="7">
        <f t="shared" si="6"/>
        <v>5369</v>
      </c>
      <c r="V40" s="27">
        <f t="shared" si="7"/>
        <v>31906.5</v>
      </c>
    </row>
    <row r="41" spans="2:23" customFormat="1" ht="33" customHeight="1" thickBot="1" x14ac:dyDescent="0.25">
      <c r="B41" s="19">
        <v>22</v>
      </c>
      <c r="C41" s="37" t="s">
        <v>138</v>
      </c>
      <c r="D41" s="22" t="s">
        <v>29</v>
      </c>
      <c r="E41" s="20" t="s">
        <v>46</v>
      </c>
      <c r="F41" s="20" t="s">
        <v>40</v>
      </c>
      <c r="G41" s="35">
        <v>44986</v>
      </c>
      <c r="H41" s="9"/>
      <c r="I41" s="7">
        <v>30250</v>
      </c>
      <c r="J41" s="27">
        <v>0</v>
      </c>
      <c r="K41" s="7">
        <v>25</v>
      </c>
      <c r="L41" s="7">
        <f t="shared" si="0"/>
        <v>868.17499999999995</v>
      </c>
      <c r="M41" s="7">
        <f t="shared" si="1"/>
        <v>2147.75</v>
      </c>
      <c r="N41" s="7">
        <f t="shared" si="8"/>
        <v>347.875</v>
      </c>
      <c r="O41" s="7">
        <f t="shared" si="2"/>
        <v>919.6</v>
      </c>
      <c r="P41" s="7">
        <f t="shared" si="3"/>
        <v>2144.7250000000004</v>
      </c>
      <c r="Q41" s="27"/>
      <c r="R41" s="7">
        <f t="shared" si="4"/>
        <v>6428.1250000000009</v>
      </c>
      <c r="S41" s="7">
        <v>2465</v>
      </c>
      <c r="T41" s="27">
        <f t="shared" si="5"/>
        <v>4252.7749999999996</v>
      </c>
      <c r="U41" s="7">
        <f t="shared" si="6"/>
        <v>4640.3500000000004</v>
      </c>
      <c r="V41" s="27">
        <f t="shared" si="7"/>
        <v>25997.224999999999</v>
      </c>
    </row>
    <row r="42" spans="2:23" customFormat="1" ht="33" customHeight="1" thickBot="1" x14ac:dyDescent="0.25">
      <c r="B42" s="19">
        <v>23</v>
      </c>
      <c r="C42" s="37" t="s">
        <v>158</v>
      </c>
      <c r="D42" s="22" t="s">
        <v>29</v>
      </c>
      <c r="E42" s="20" t="s">
        <v>46</v>
      </c>
      <c r="F42" s="20" t="s">
        <v>159</v>
      </c>
      <c r="G42" s="35">
        <v>45078</v>
      </c>
      <c r="H42" s="9"/>
      <c r="I42" s="7">
        <v>126500</v>
      </c>
      <c r="J42" s="27">
        <v>17939.5</v>
      </c>
      <c r="K42" s="7">
        <v>25</v>
      </c>
      <c r="L42" s="7">
        <f t="shared" si="0"/>
        <v>3630.55</v>
      </c>
      <c r="M42" s="7">
        <f t="shared" si="1"/>
        <v>8981.5</v>
      </c>
      <c r="N42" s="7">
        <v>860.29</v>
      </c>
      <c r="O42" s="7">
        <f t="shared" si="2"/>
        <v>3845.6</v>
      </c>
      <c r="P42" s="7">
        <f t="shared" si="3"/>
        <v>8968.85</v>
      </c>
      <c r="Q42" s="27">
        <v>1715.46</v>
      </c>
      <c r="R42" s="7">
        <f t="shared" si="4"/>
        <v>26286.79</v>
      </c>
      <c r="S42" s="7">
        <v>1740.46</v>
      </c>
      <c r="T42" s="27">
        <v>27126.58</v>
      </c>
      <c r="U42" s="7">
        <f t="shared" si="6"/>
        <v>18810.64</v>
      </c>
      <c r="V42" s="27">
        <f t="shared" si="7"/>
        <v>99373.42</v>
      </c>
    </row>
    <row r="43" spans="2:23" customFormat="1" ht="33" customHeight="1" thickBot="1" x14ac:dyDescent="0.25">
      <c r="B43" s="19">
        <v>24</v>
      </c>
      <c r="C43" s="37" t="s">
        <v>128</v>
      </c>
      <c r="D43" s="22" t="s">
        <v>30</v>
      </c>
      <c r="E43" s="20" t="s">
        <v>122</v>
      </c>
      <c r="F43" s="20" t="s">
        <v>40</v>
      </c>
      <c r="G43" s="35">
        <v>44713</v>
      </c>
      <c r="H43" s="10" t="s">
        <v>129</v>
      </c>
      <c r="I43" s="7">
        <v>30250</v>
      </c>
      <c r="J43" s="27">
        <v>0</v>
      </c>
      <c r="K43" s="7">
        <v>25</v>
      </c>
      <c r="L43" s="7">
        <f t="shared" si="0"/>
        <v>868.17499999999995</v>
      </c>
      <c r="M43" s="7">
        <f t="shared" si="1"/>
        <v>2147.75</v>
      </c>
      <c r="N43" s="7">
        <f t="shared" si="8"/>
        <v>347.875</v>
      </c>
      <c r="O43" s="7">
        <f t="shared" si="2"/>
        <v>919.6</v>
      </c>
      <c r="P43" s="7">
        <f t="shared" si="3"/>
        <v>2144.7250000000004</v>
      </c>
      <c r="Q43" s="27"/>
      <c r="R43" s="7">
        <f t="shared" si="4"/>
        <v>6428.1250000000009</v>
      </c>
      <c r="S43" s="7">
        <v>25</v>
      </c>
      <c r="T43" s="27">
        <f>S43+Q43+O43+L43+J43</f>
        <v>1812.7750000000001</v>
      </c>
      <c r="U43" s="7">
        <f t="shared" si="6"/>
        <v>4640.3500000000004</v>
      </c>
      <c r="V43" s="27">
        <f t="shared" si="7"/>
        <v>28437.224999999999</v>
      </c>
    </row>
    <row r="44" spans="2:23" customFormat="1" ht="33" customHeight="1" thickBot="1" x14ac:dyDescent="0.25">
      <c r="B44" s="19">
        <v>25</v>
      </c>
      <c r="C44" s="37" t="s">
        <v>139</v>
      </c>
      <c r="D44" s="20" t="s">
        <v>30</v>
      </c>
      <c r="E44" s="20" t="s">
        <v>122</v>
      </c>
      <c r="F44" s="20" t="s">
        <v>140</v>
      </c>
      <c r="G44" s="35">
        <v>44896</v>
      </c>
      <c r="H44" s="9"/>
      <c r="I44" s="7">
        <v>42350</v>
      </c>
      <c r="J44" s="27">
        <v>517</v>
      </c>
      <c r="K44" s="7">
        <v>25</v>
      </c>
      <c r="L44" s="7">
        <f t="shared" si="0"/>
        <v>1215.4449999999999</v>
      </c>
      <c r="M44" s="7">
        <f t="shared" si="1"/>
        <v>3006.85</v>
      </c>
      <c r="N44" s="7">
        <v>860.29</v>
      </c>
      <c r="O44" s="7">
        <f t="shared" si="2"/>
        <v>1287.44</v>
      </c>
      <c r="P44" s="7">
        <f t="shared" si="3"/>
        <v>3002.6150000000002</v>
      </c>
      <c r="Q44" s="27">
        <v>1715.46</v>
      </c>
      <c r="R44" s="7">
        <f t="shared" si="4"/>
        <v>9372.64</v>
      </c>
      <c r="S44" s="27">
        <v>18487.46</v>
      </c>
      <c r="T44" s="27">
        <v>21507.35</v>
      </c>
      <c r="U44" s="7">
        <f t="shared" si="6"/>
        <v>6869.7550000000001</v>
      </c>
      <c r="V44" s="27">
        <f t="shared" si="7"/>
        <v>20842.650000000001</v>
      </c>
      <c r="W44" s="29"/>
    </row>
    <row r="45" spans="2:23" customFormat="1" ht="37.5" customHeight="1" thickBot="1" x14ac:dyDescent="0.25">
      <c r="B45" s="19">
        <v>26</v>
      </c>
      <c r="C45" s="37" t="s">
        <v>48</v>
      </c>
      <c r="D45" s="20" t="s">
        <v>29</v>
      </c>
      <c r="E45" s="20" t="s">
        <v>47</v>
      </c>
      <c r="F45" s="22" t="s">
        <v>49</v>
      </c>
      <c r="G45" s="35">
        <v>44287</v>
      </c>
      <c r="H45" s="9">
        <v>44469</v>
      </c>
      <c r="I45" s="8">
        <v>30250</v>
      </c>
      <c r="J45" s="2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7"/>
      <c r="R45" s="7">
        <f t="shared" si="4"/>
        <v>6428.1250000000009</v>
      </c>
      <c r="S45" s="7">
        <v>1177.3599999999999</v>
      </c>
      <c r="T45" s="27">
        <f t="shared" si="5"/>
        <v>2965.1350000000002</v>
      </c>
      <c r="U45" s="7">
        <f t="shared" si="6"/>
        <v>4640.3500000000004</v>
      </c>
      <c r="V45" s="27">
        <f t="shared" si="7"/>
        <v>27284.864999999998</v>
      </c>
    </row>
    <row r="46" spans="2:23" customFormat="1" ht="33" customHeight="1" thickBot="1" x14ac:dyDescent="0.25">
      <c r="B46" s="19">
        <v>27</v>
      </c>
      <c r="C46" s="37" t="s">
        <v>141</v>
      </c>
      <c r="D46" s="20" t="s">
        <v>30</v>
      </c>
      <c r="E46" s="20" t="s">
        <v>142</v>
      </c>
      <c r="F46" s="20" t="s">
        <v>166</v>
      </c>
      <c r="G46" s="35">
        <v>44986</v>
      </c>
      <c r="H46" s="9"/>
      <c r="I46" s="8">
        <v>60000</v>
      </c>
      <c r="J46" s="28">
        <v>3486.68</v>
      </c>
      <c r="K46" s="7">
        <v>25</v>
      </c>
      <c r="L46" s="7">
        <f t="shared" si="0"/>
        <v>1722</v>
      </c>
      <c r="M46" s="7">
        <f t="shared" si="1"/>
        <v>4260</v>
      </c>
      <c r="N46" s="7">
        <f t="shared" si="8"/>
        <v>690</v>
      </c>
      <c r="O46" s="7">
        <f t="shared" si="2"/>
        <v>1824</v>
      </c>
      <c r="P46" s="7">
        <f t="shared" si="3"/>
        <v>4254</v>
      </c>
      <c r="Q46" s="27"/>
      <c r="R46" s="7">
        <f t="shared" si="4"/>
        <v>12750</v>
      </c>
      <c r="S46" s="7">
        <v>7097.2</v>
      </c>
      <c r="T46" s="27">
        <f t="shared" si="5"/>
        <v>14129.880000000001</v>
      </c>
      <c r="U46" s="7">
        <f t="shared" si="6"/>
        <v>9204</v>
      </c>
      <c r="V46" s="27">
        <f t="shared" si="7"/>
        <v>45870.119999999995</v>
      </c>
    </row>
    <row r="47" spans="2:23" customFormat="1" ht="33" customHeight="1" thickBot="1" x14ac:dyDescent="0.25">
      <c r="B47" s="19">
        <v>28</v>
      </c>
      <c r="C47" s="37" t="s">
        <v>185</v>
      </c>
      <c r="D47" s="20" t="s">
        <v>30</v>
      </c>
      <c r="E47" s="20" t="s">
        <v>142</v>
      </c>
      <c r="F47" s="20" t="s">
        <v>186</v>
      </c>
      <c r="G47" s="35">
        <v>45200</v>
      </c>
      <c r="H47" s="9"/>
      <c r="I47" s="8">
        <v>60000</v>
      </c>
      <c r="J47" s="28">
        <v>3486.68</v>
      </c>
      <c r="K47" s="7">
        <v>25</v>
      </c>
      <c r="L47" s="7">
        <f t="shared" si="0"/>
        <v>1722</v>
      </c>
      <c r="M47" s="7">
        <f t="shared" si="1"/>
        <v>4260</v>
      </c>
      <c r="N47" s="7">
        <v>690</v>
      </c>
      <c r="O47" s="7">
        <f t="shared" si="2"/>
        <v>1824</v>
      </c>
      <c r="P47" s="7">
        <f t="shared" si="3"/>
        <v>4254</v>
      </c>
      <c r="Q47" s="27"/>
      <c r="R47" s="7">
        <f t="shared" si="4"/>
        <v>12750</v>
      </c>
      <c r="S47" s="7">
        <v>25</v>
      </c>
      <c r="T47" s="27">
        <f t="shared" si="5"/>
        <v>7057.68</v>
      </c>
      <c r="U47" s="7">
        <f t="shared" si="6"/>
        <v>9204</v>
      </c>
      <c r="V47" s="27">
        <f t="shared" si="7"/>
        <v>52942.32</v>
      </c>
    </row>
    <row r="48" spans="2:23" customFormat="1" ht="33" customHeight="1" thickBot="1" x14ac:dyDescent="0.25">
      <c r="B48" s="19">
        <v>29</v>
      </c>
      <c r="C48" s="37" t="s">
        <v>187</v>
      </c>
      <c r="D48" s="20" t="s">
        <v>30</v>
      </c>
      <c r="E48" s="20" t="s">
        <v>142</v>
      </c>
      <c r="F48" s="20" t="s">
        <v>188</v>
      </c>
      <c r="G48" s="35">
        <v>43891</v>
      </c>
      <c r="H48" s="9"/>
      <c r="I48" s="8">
        <v>84700</v>
      </c>
      <c r="J48" s="28">
        <v>8077.56</v>
      </c>
      <c r="K48" s="7">
        <v>25</v>
      </c>
      <c r="L48" s="7">
        <f t="shared" si="0"/>
        <v>2430.89</v>
      </c>
      <c r="M48" s="7">
        <f t="shared" si="1"/>
        <v>6013.7</v>
      </c>
      <c r="N48" s="7">
        <f>I48*1.15%</f>
        <v>974.05</v>
      </c>
      <c r="O48" s="7">
        <f t="shared" si="2"/>
        <v>2574.88</v>
      </c>
      <c r="P48" s="7">
        <f t="shared" si="3"/>
        <v>6005.2300000000005</v>
      </c>
      <c r="Q48" s="27">
        <v>1715.46</v>
      </c>
      <c r="R48" s="7">
        <f t="shared" si="4"/>
        <v>17998.75</v>
      </c>
      <c r="S48" s="7">
        <v>1740.46</v>
      </c>
      <c r="T48" s="27">
        <f>S48+O48+L48+J48</f>
        <v>14823.79</v>
      </c>
      <c r="U48" s="7">
        <f>+M48+N48+P48</f>
        <v>12992.98</v>
      </c>
      <c r="V48" s="27">
        <f t="shared" si="7"/>
        <v>69876.209999999992</v>
      </c>
    </row>
    <row r="49" spans="2:22" customFormat="1" ht="33" customHeight="1" thickBot="1" x14ac:dyDescent="0.25">
      <c r="B49" s="19">
        <v>30</v>
      </c>
      <c r="C49" s="37" t="s">
        <v>51</v>
      </c>
      <c r="D49" s="20" t="s">
        <v>30</v>
      </c>
      <c r="E49" s="20" t="s">
        <v>50</v>
      </c>
      <c r="F49" s="22" t="s">
        <v>49</v>
      </c>
      <c r="G49" s="35">
        <v>44290</v>
      </c>
      <c r="H49" s="9">
        <v>44469</v>
      </c>
      <c r="I49" s="23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7"/>
      <c r="R49" s="7">
        <f t="shared" si="4"/>
        <v>6428.1250000000009</v>
      </c>
      <c r="S49" s="7">
        <v>25</v>
      </c>
      <c r="T49" s="27">
        <f t="shared" si="5"/>
        <v>1812.7750000000001</v>
      </c>
      <c r="U49" s="7">
        <f t="shared" si="6"/>
        <v>4640.3500000000004</v>
      </c>
      <c r="V49" s="27">
        <f t="shared" si="7"/>
        <v>28437.224999999999</v>
      </c>
    </row>
    <row r="50" spans="2:22" customFormat="1" ht="33" customHeight="1" thickBot="1" x14ac:dyDescent="0.25">
      <c r="B50" s="19">
        <v>31</v>
      </c>
      <c r="C50" s="37" t="s">
        <v>52</v>
      </c>
      <c r="D50" s="20" t="s">
        <v>30</v>
      </c>
      <c r="E50" s="20" t="s">
        <v>50</v>
      </c>
      <c r="F50" s="22" t="s">
        <v>49</v>
      </c>
      <c r="G50" s="35">
        <v>44228</v>
      </c>
      <c r="H50" s="9">
        <v>44408</v>
      </c>
      <c r="I50" s="23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8"/>
        <v>347.875</v>
      </c>
      <c r="O50" s="7">
        <f t="shared" si="2"/>
        <v>919.6</v>
      </c>
      <c r="P50" s="7">
        <f t="shared" si="3"/>
        <v>2144.7250000000004</v>
      </c>
      <c r="Q50" s="27">
        <f>1715.46*2</f>
        <v>3430.92</v>
      </c>
      <c r="R50" s="7">
        <f t="shared" si="4"/>
        <v>6428.1250000000009</v>
      </c>
      <c r="S50" s="7">
        <v>6610.33</v>
      </c>
      <c r="T50" s="27">
        <v>8398.11</v>
      </c>
      <c r="U50" s="7">
        <f t="shared" si="6"/>
        <v>4640.3500000000004</v>
      </c>
      <c r="V50" s="27">
        <f t="shared" si="7"/>
        <v>21851.89</v>
      </c>
    </row>
    <row r="51" spans="2:22" customFormat="1" ht="33" customHeight="1" thickBot="1" x14ac:dyDescent="0.25">
      <c r="B51" s="19">
        <v>32</v>
      </c>
      <c r="C51" s="37" t="s">
        <v>160</v>
      </c>
      <c r="D51" s="20" t="s">
        <v>30</v>
      </c>
      <c r="E51" s="20" t="s">
        <v>50</v>
      </c>
      <c r="F51" s="22" t="s">
        <v>165</v>
      </c>
      <c r="G51" s="35">
        <v>45017</v>
      </c>
      <c r="H51" s="9"/>
      <c r="I51" s="23">
        <v>42350</v>
      </c>
      <c r="J51" s="8">
        <v>774.32</v>
      </c>
      <c r="K51" s="7">
        <v>25</v>
      </c>
      <c r="L51" s="7">
        <f t="shared" si="0"/>
        <v>1215.4449999999999</v>
      </c>
      <c r="M51" s="7">
        <f t="shared" si="1"/>
        <v>3006.85</v>
      </c>
      <c r="N51" s="7">
        <v>860.29</v>
      </c>
      <c r="O51" s="7">
        <f t="shared" si="2"/>
        <v>1287.44</v>
      </c>
      <c r="P51" s="7">
        <f t="shared" si="3"/>
        <v>3002.6150000000002</v>
      </c>
      <c r="Q51" s="27"/>
      <c r="R51" s="7">
        <f t="shared" si="4"/>
        <v>9372.64</v>
      </c>
      <c r="S51" s="7">
        <v>10292.33</v>
      </c>
      <c r="T51" s="27">
        <f t="shared" si="5"/>
        <v>13569.535</v>
      </c>
      <c r="U51" s="7">
        <f t="shared" si="6"/>
        <v>6869.7550000000001</v>
      </c>
      <c r="V51" s="27">
        <f t="shared" si="7"/>
        <v>28780.465</v>
      </c>
    </row>
    <row r="52" spans="2:22" customFormat="1" ht="33" customHeight="1" thickBot="1" x14ac:dyDescent="0.25">
      <c r="B52" s="19">
        <v>33</v>
      </c>
      <c r="C52" s="37" t="s">
        <v>53</v>
      </c>
      <c r="D52" s="20" t="s">
        <v>30</v>
      </c>
      <c r="E52" s="20" t="s">
        <v>54</v>
      </c>
      <c r="F52" s="20" t="s">
        <v>40</v>
      </c>
      <c r="G52" s="35">
        <v>44287</v>
      </c>
      <c r="H52" s="9">
        <v>44469</v>
      </c>
      <c r="I52" s="23">
        <v>30250</v>
      </c>
      <c r="J52" s="8">
        <v>0</v>
      </c>
      <c r="K52" s="7">
        <v>25</v>
      </c>
      <c r="L52" s="7">
        <f t="shared" si="0"/>
        <v>868.17499999999995</v>
      </c>
      <c r="M52" s="7">
        <f t="shared" si="1"/>
        <v>2147.75</v>
      </c>
      <c r="N52" s="7">
        <f t="shared" si="8"/>
        <v>347.875</v>
      </c>
      <c r="O52" s="7">
        <f t="shared" si="2"/>
        <v>919.6</v>
      </c>
      <c r="P52" s="7">
        <f t="shared" si="3"/>
        <v>2144.7250000000004</v>
      </c>
      <c r="Q52" s="27">
        <v>1715.46</v>
      </c>
      <c r="R52" s="7">
        <f t="shared" si="4"/>
        <v>6428.1250000000009</v>
      </c>
      <c r="S52" s="7">
        <v>1740.46</v>
      </c>
      <c r="T52" s="27">
        <v>3528.24</v>
      </c>
      <c r="U52" s="7">
        <f t="shared" si="6"/>
        <v>4640.3500000000004</v>
      </c>
      <c r="V52" s="27">
        <f t="shared" si="7"/>
        <v>26721.760000000002</v>
      </c>
    </row>
    <row r="53" spans="2:22" customFormat="1" ht="33" customHeight="1" thickBot="1" x14ac:dyDescent="0.25">
      <c r="B53" s="19">
        <v>34</v>
      </c>
      <c r="C53" s="37" t="s">
        <v>56</v>
      </c>
      <c r="D53" s="20" t="s">
        <v>29</v>
      </c>
      <c r="E53" s="20" t="s">
        <v>55</v>
      </c>
      <c r="F53" s="20" t="s">
        <v>25</v>
      </c>
      <c r="G53" s="35">
        <v>44348</v>
      </c>
      <c r="H53" s="10">
        <v>44531</v>
      </c>
      <c r="I53" s="7">
        <v>36300</v>
      </c>
      <c r="J53" s="7">
        <v>0</v>
      </c>
      <c r="K53" s="7">
        <v>25</v>
      </c>
      <c r="L53" s="7">
        <f t="shared" si="0"/>
        <v>1041.81</v>
      </c>
      <c r="M53" s="7">
        <f t="shared" si="1"/>
        <v>2577.2999999999997</v>
      </c>
      <c r="N53" s="7">
        <f t="shared" si="8"/>
        <v>417.45</v>
      </c>
      <c r="O53" s="7">
        <f t="shared" si="2"/>
        <v>1103.52</v>
      </c>
      <c r="P53" s="7">
        <f t="shared" si="3"/>
        <v>2573.67</v>
      </c>
      <c r="Q53" s="27">
        <f>1715.46*2</f>
        <v>3430.92</v>
      </c>
      <c r="R53" s="7">
        <f t="shared" si="4"/>
        <v>7713.75</v>
      </c>
      <c r="S53" s="7">
        <v>3455.92</v>
      </c>
      <c r="T53" s="27">
        <v>5601.25</v>
      </c>
      <c r="U53" s="7">
        <f t="shared" si="6"/>
        <v>5568.42</v>
      </c>
      <c r="V53" s="27">
        <f t="shared" si="7"/>
        <v>30698.75</v>
      </c>
    </row>
    <row r="54" spans="2:22" customFormat="1" ht="33" customHeight="1" thickBot="1" x14ac:dyDescent="0.25">
      <c r="B54" s="19">
        <v>35</v>
      </c>
      <c r="C54" s="37" t="s">
        <v>184</v>
      </c>
      <c r="D54" s="20" t="s">
        <v>29</v>
      </c>
      <c r="E54" s="20" t="s">
        <v>55</v>
      </c>
      <c r="F54" s="20" t="s">
        <v>145</v>
      </c>
      <c r="G54" s="36">
        <v>45170</v>
      </c>
      <c r="H54" s="9"/>
      <c r="I54" s="7">
        <v>8066.67</v>
      </c>
      <c r="J54" s="7">
        <v>0</v>
      </c>
      <c r="K54" s="7">
        <v>25</v>
      </c>
      <c r="L54" s="7">
        <f t="shared" si="0"/>
        <v>231.513429</v>
      </c>
      <c r="M54" s="7">
        <f t="shared" si="1"/>
        <v>572.73356999999999</v>
      </c>
      <c r="N54" s="7">
        <f t="shared" si="8"/>
        <v>92.766705000000002</v>
      </c>
      <c r="O54" s="7">
        <f t="shared" si="2"/>
        <v>245.22676799999999</v>
      </c>
      <c r="P54" s="7">
        <f t="shared" si="3"/>
        <v>571.92690300000004</v>
      </c>
      <c r="Q54" s="27"/>
      <c r="R54" s="7">
        <f t="shared" si="4"/>
        <v>1714.167375</v>
      </c>
      <c r="S54" s="7">
        <v>25</v>
      </c>
      <c r="T54" s="27">
        <v>501.74</v>
      </c>
      <c r="U54" s="7">
        <f>+M54+N54+P54</f>
        <v>1237.4271779999999</v>
      </c>
      <c r="V54" s="27">
        <v>7564.93</v>
      </c>
    </row>
    <row r="55" spans="2:22" customFormat="1" ht="33" customHeight="1" thickBot="1" x14ac:dyDescent="0.25">
      <c r="B55" s="19">
        <v>36</v>
      </c>
      <c r="C55" s="37" t="s">
        <v>182</v>
      </c>
      <c r="D55" s="20" t="s">
        <v>30</v>
      </c>
      <c r="E55" s="20" t="s">
        <v>55</v>
      </c>
      <c r="F55" s="20" t="s">
        <v>183</v>
      </c>
      <c r="G55" s="36">
        <v>45108</v>
      </c>
      <c r="H55" s="9"/>
      <c r="I55" s="7">
        <v>84700</v>
      </c>
      <c r="J55" s="7">
        <v>8506.43</v>
      </c>
      <c r="K55" s="7">
        <v>25</v>
      </c>
      <c r="L55" s="7">
        <f t="shared" si="0"/>
        <v>2430.89</v>
      </c>
      <c r="M55" s="7">
        <f t="shared" si="1"/>
        <v>6013.7</v>
      </c>
      <c r="N55" s="7">
        <v>860.29</v>
      </c>
      <c r="O55" s="7">
        <f t="shared" si="2"/>
        <v>2574.88</v>
      </c>
      <c r="P55" s="7">
        <f t="shared" si="3"/>
        <v>6005.2300000000005</v>
      </c>
      <c r="Q55" s="27"/>
      <c r="R55" s="7">
        <f t="shared" si="4"/>
        <v>17884.990000000002</v>
      </c>
      <c r="S55" s="7">
        <v>25</v>
      </c>
      <c r="T55" s="27">
        <v>13537.2</v>
      </c>
      <c r="U55" s="7">
        <f t="shared" si="6"/>
        <v>12879.220000000001</v>
      </c>
      <c r="V55" s="27">
        <f t="shared" si="7"/>
        <v>71162.8</v>
      </c>
    </row>
    <row r="56" spans="2:22" customFormat="1" ht="33" customHeight="1" thickBot="1" x14ac:dyDescent="0.25">
      <c r="B56" s="19">
        <v>37</v>
      </c>
      <c r="C56" s="37" t="s">
        <v>57</v>
      </c>
      <c r="D56" s="20" t="s">
        <v>30</v>
      </c>
      <c r="E56" s="20" t="s">
        <v>58</v>
      </c>
      <c r="F56" s="20" t="s">
        <v>40</v>
      </c>
      <c r="G56" s="35">
        <v>44347</v>
      </c>
      <c r="H56" s="9">
        <v>44531</v>
      </c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>
        <f t="shared" si="8"/>
        <v>347.875</v>
      </c>
      <c r="O56" s="7">
        <f t="shared" si="2"/>
        <v>919.6</v>
      </c>
      <c r="P56" s="7">
        <f t="shared" si="3"/>
        <v>2144.7250000000004</v>
      </c>
      <c r="Q56" s="27"/>
      <c r="R56" s="7">
        <f t="shared" si="4"/>
        <v>6428.1250000000009</v>
      </c>
      <c r="S56" s="7">
        <v>3461.29</v>
      </c>
      <c r="T56" s="27">
        <f t="shared" si="5"/>
        <v>5249.0650000000005</v>
      </c>
      <c r="U56" s="7">
        <f t="shared" si="6"/>
        <v>4640.3500000000004</v>
      </c>
      <c r="V56" s="27">
        <f t="shared" si="7"/>
        <v>25000.934999999998</v>
      </c>
    </row>
    <row r="57" spans="2:22" customFormat="1" ht="33" customHeight="1" thickBot="1" x14ac:dyDescent="0.25">
      <c r="B57" s="19">
        <v>38</v>
      </c>
      <c r="C57" s="37" t="s">
        <v>59</v>
      </c>
      <c r="D57" s="20" t="s">
        <v>30</v>
      </c>
      <c r="E57" s="20" t="s">
        <v>58</v>
      </c>
      <c r="F57" s="20" t="s">
        <v>60</v>
      </c>
      <c r="G57" s="35">
        <v>44347</v>
      </c>
      <c r="H57" s="9">
        <v>44531</v>
      </c>
      <c r="I57" s="7">
        <v>35000</v>
      </c>
      <c r="J57" s="7">
        <v>0</v>
      </c>
      <c r="K57" s="7">
        <v>25</v>
      </c>
      <c r="L57" s="7">
        <f t="shared" si="0"/>
        <v>1004.5</v>
      </c>
      <c r="M57" s="7">
        <f t="shared" si="1"/>
        <v>2485</v>
      </c>
      <c r="N57" s="7">
        <f t="shared" si="8"/>
        <v>402.5</v>
      </c>
      <c r="O57" s="7">
        <f t="shared" si="2"/>
        <v>1064</v>
      </c>
      <c r="P57" s="7">
        <f t="shared" si="3"/>
        <v>2481.5</v>
      </c>
      <c r="Q57" s="27"/>
      <c r="R57" s="7">
        <f t="shared" si="4"/>
        <v>7437.5</v>
      </c>
      <c r="S57" s="7">
        <v>11668.61</v>
      </c>
      <c r="T57" s="27">
        <v>13737.11</v>
      </c>
      <c r="U57" s="7">
        <f t="shared" si="6"/>
        <v>5369</v>
      </c>
      <c r="V57" s="27">
        <f t="shared" si="7"/>
        <v>21262.89</v>
      </c>
    </row>
    <row r="58" spans="2:22" customFormat="1" ht="33" customHeight="1" thickBot="1" x14ac:dyDescent="0.25">
      <c r="B58" s="19">
        <v>39</v>
      </c>
      <c r="C58" s="37" t="s">
        <v>108</v>
      </c>
      <c r="D58" s="20" t="s">
        <v>30</v>
      </c>
      <c r="E58" s="20" t="s">
        <v>58</v>
      </c>
      <c r="F58" s="20" t="s">
        <v>109</v>
      </c>
      <c r="G58" s="35">
        <v>44287</v>
      </c>
      <c r="H58" s="9">
        <v>44530</v>
      </c>
      <c r="I58" s="7">
        <v>45000</v>
      </c>
      <c r="J58" s="27">
        <v>1148.33</v>
      </c>
      <c r="K58" s="7">
        <v>25</v>
      </c>
      <c r="L58" s="7">
        <f t="shared" si="0"/>
        <v>1291.5</v>
      </c>
      <c r="M58" s="7">
        <f t="shared" si="1"/>
        <v>3194.9999999999995</v>
      </c>
      <c r="N58" s="7">
        <f t="shared" si="8"/>
        <v>517.5</v>
      </c>
      <c r="O58" s="7">
        <f t="shared" si="2"/>
        <v>1368</v>
      </c>
      <c r="P58" s="7">
        <f t="shared" si="3"/>
        <v>3190.5</v>
      </c>
      <c r="Q58" s="27"/>
      <c r="R58" s="7">
        <f t="shared" si="4"/>
        <v>9562.5</v>
      </c>
      <c r="S58" s="7">
        <v>4443.09</v>
      </c>
      <c r="T58" s="27">
        <v>8250.92</v>
      </c>
      <c r="U58" s="7">
        <f t="shared" si="6"/>
        <v>6903</v>
      </c>
      <c r="V58" s="27">
        <f t="shared" si="7"/>
        <v>36749.08</v>
      </c>
    </row>
    <row r="59" spans="2:22" customFormat="1" ht="33" customHeight="1" thickBot="1" x14ac:dyDescent="0.25">
      <c r="B59" s="19">
        <v>40</v>
      </c>
      <c r="C59" s="37" t="s">
        <v>130</v>
      </c>
      <c r="D59" s="20" t="s">
        <v>30</v>
      </c>
      <c r="E59" s="20" t="s">
        <v>58</v>
      </c>
      <c r="F59" s="20" t="s">
        <v>40</v>
      </c>
      <c r="G59" s="35">
        <v>44774</v>
      </c>
      <c r="H59" s="9">
        <v>44957</v>
      </c>
      <c r="I59" s="7">
        <v>30250</v>
      </c>
      <c r="J59" s="7">
        <v>0</v>
      </c>
      <c r="K59" s="7">
        <v>25</v>
      </c>
      <c r="L59" s="7">
        <f t="shared" si="0"/>
        <v>868.17499999999995</v>
      </c>
      <c r="M59" s="7">
        <f t="shared" si="1"/>
        <v>2147.75</v>
      </c>
      <c r="N59" s="7">
        <f t="shared" si="8"/>
        <v>347.875</v>
      </c>
      <c r="O59" s="7">
        <f t="shared" si="2"/>
        <v>919.6</v>
      </c>
      <c r="P59" s="7">
        <f t="shared" si="3"/>
        <v>2144.7250000000004</v>
      </c>
      <c r="Q59" s="27"/>
      <c r="R59" s="7">
        <f t="shared" si="4"/>
        <v>6428.1250000000009</v>
      </c>
      <c r="S59" s="7">
        <v>5025</v>
      </c>
      <c r="T59" s="27">
        <v>6812.78</v>
      </c>
      <c r="U59" s="7">
        <f t="shared" si="6"/>
        <v>4640.3500000000004</v>
      </c>
      <c r="V59" s="27">
        <f t="shared" si="7"/>
        <v>23437.22</v>
      </c>
    </row>
    <row r="60" spans="2:22" customFormat="1" ht="33" customHeight="1" thickBot="1" x14ac:dyDescent="0.25">
      <c r="B60" s="19">
        <v>41</v>
      </c>
      <c r="C60" s="37" t="s">
        <v>61</v>
      </c>
      <c r="D60" s="20" t="s">
        <v>29</v>
      </c>
      <c r="E60" s="20" t="s">
        <v>62</v>
      </c>
      <c r="F60" s="20" t="s">
        <v>63</v>
      </c>
      <c r="G60" s="35">
        <v>44256</v>
      </c>
      <c r="H60" s="9">
        <v>44439</v>
      </c>
      <c r="I60" s="8">
        <v>35000</v>
      </c>
      <c r="J60" s="7">
        <v>0</v>
      </c>
      <c r="K60" s="7">
        <v>25</v>
      </c>
      <c r="L60" s="7">
        <f t="shared" si="0"/>
        <v>1004.5</v>
      </c>
      <c r="M60" s="7">
        <f t="shared" si="1"/>
        <v>2485</v>
      </c>
      <c r="N60" s="7">
        <f t="shared" si="8"/>
        <v>402.5</v>
      </c>
      <c r="O60" s="7">
        <f t="shared" si="2"/>
        <v>1064</v>
      </c>
      <c r="P60" s="7">
        <f t="shared" si="3"/>
        <v>2481.5</v>
      </c>
      <c r="Q60" s="27"/>
      <c r="R60" s="7">
        <f t="shared" si="4"/>
        <v>7437.5</v>
      </c>
      <c r="S60" s="7">
        <v>25</v>
      </c>
      <c r="T60" s="27">
        <f t="shared" si="5"/>
        <v>2093.5</v>
      </c>
      <c r="U60" s="7">
        <f t="shared" si="6"/>
        <v>5369</v>
      </c>
      <c r="V60" s="27">
        <f t="shared" si="7"/>
        <v>32906.5</v>
      </c>
    </row>
    <row r="61" spans="2:22" customFormat="1" ht="33" customHeight="1" thickBot="1" x14ac:dyDescent="0.25">
      <c r="B61" s="19">
        <v>42</v>
      </c>
      <c r="C61" s="37" t="s">
        <v>102</v>
      </c>
      <c r="D61" s="20" t="s">
        <v>29</v>
      </c>
      <c r="E61" s="20" t="s">
        <v>62</v>
      </c>
      <c r="F61" s="20" t="s">
        <v>40</v>
      </c>
      <c r="G61" s="35">
        <v>44287</v>
      </c>
      <c r="H61" s="9">
        <v>44469</v>
      </c>
      <c r="I61" s="7">
        <v>30250</v>
      </c>
      <c r="J61" s="7">
        <v>0</v>
      </c>
      <c r="K61" s="7">
        <v>25</v>
      </c>
      <c r="L61" s="7">
        <f t="shared" si="0"/>
        <v>868.17499999999995</v>
      </c>
      <c r="M61" s="7">
        <f t="shared" si="1"/>
        <v>2147.75</v>
      </c>
      <c r="N61" s="7">
        <f t="shared" si="8"/>
        <v>347.875</v>
      </c>
      <c r="O61" s="7">
        <f t="shared" si="2"/>
        <v>919.6</v>
      </c>
      <c r="P61" s="7">
        <f t="shared" si="3"/>
        <v>2144.7250000000004</v>
      </c>
      <c r="Q61" s="27"/>
      <c r="R61" s="7">
        <f t="shared" si="4"/>
        <v>6428.1250000000009</v>
      </c>
      <c r="S61" s="7">
        <v>25</v>
      </c>
      <c r="T61" s="27">
        <f t="shared" si="5"/>
        <v>1812.7750000000001</v>
      </c>
      <c r="U61" s="7">
        <f t="shared" si="6"/>
        <v>4640.3500000000004</v>
      </c>
      <c r="V61" s="27">
        <f t="shared" si="7"/>
        <v>28437.224999999999</v>
      </c>
    </row>
    <row r="62" spans="2:22" customFormat="1" ht="33" customHeight="1" thickBot="1" x14ac:dyDescent="0.25">
      <c r="B62" s="19">
        <v>43</v>
      </c>
      <c r="C62" s="37" t="s">
        <v>125</v>
      </c>
      <c r="D62" s="20" t="s">
        <v>29</v>
      </c>
      <c r="E62" s="20" t="s">
        <v>62</v>
      </c>
      <c r="F62" s="20" t="s">
        <v>25</v>
      </c>
      <c r="G62" s="35">
        <v>44682</v>
      </c>
      <c r="H62" s="9">
        <v>44865</v>
      </c>
      <c r="I62" s="7">
        <v>30000</v>
      </c>
      <c r="J62" s="7">
        <v>0</v>
      </c>
      <c r="K62" s="7">
        <v>25</v>
      </c>
      <c r="L62" s="7">
        <f t="shared" si="0"/>
        <v>861</v>
      </c>
      <c r="M62" s="7">
        <f t="shared" si="1"/>
        <v>2130</v>
      </c>
      <c r="N62" s="7">
        <f t="shared" si="8"/>
        <v>345</v>
      </c>
      <c r="O62" s="7">
        <f t="shared" si="2"/>
        <v>912</v>
      </c>
      <c r="P62" s="7">
        <f t="shared" si="3"/>
        <v>2127</v>
      </c>
      <c r="Q62" s="27"/>
      <c r="R62" s="7">
        <f t="shared" si="4"/>
        <v>6375</v>
      </c>
      <c r="S62" s="7">
        <v>25</v>
      </c>
      <c r="T62" s="27">
        <f t="shared" si="5"/>
        <v>1798</v>
      </c>
      <c r="U62" s="7">
        <f t="shared" si="6"/>
        <v>4602</v>
      </c>
      <c r="V62" s="27">
        <f t="shared" si="7"/>
        <v>28202</v>
      </c>
    </row>
    <row r="63" spans="2:22" customFormat="1" ht="33" customHeight="1" thickBot="1" x14ac:dyDescent="0.25">
      <c r="B63" s="19">
        <v>44</v>
      </c>
      <c r="C63" s="37" t="s">
        <v>173</v>
      </c>
      <c r="D63" s="20" t="s">
        <v>29</v>
      </c>
      <c r="E63" s="20" t="s">
        <v>174</v>
      </c>
      <c r="F63" s="20" t="s">
        <v>175</v>
      </c>
      <c r="G63" s="35">
        <v>45108</v>
      </c>
      <c r="H63" s="9"/>
      <c r="I63" s="7">
        <v>84700</v>
      </c>
      <c r="J63" s="7">
        <v>8506.43</v>
      </c>
      <c r="K63" s="7">
        <v>25</v>
      </c>
      <c r="L63" s="7">
        <f t="shared" si="0"/>
        <v>2430.89</v>
      </c>
      <c r="M63" s="7">
        <f t="shared" si="1"/>
        <v>6013.7</v>
      </c>
      <c r="N63" s="7">
        <v>860.29</v>
      </c>
      <c r="O63" s="7">
        <f t="shared" si="2"/>
        <v>2574.88</v>
      </c>
      <c r="P63" s="7">
        <f t="shared" si="3"/>
        <v>6005.2300000000005</v>
      </c>
      <c r="Q63" s="27"/>
      <c r="R63" s="7">
        <f t="shared" si="4"/>
        <v>17884.990000000002</v>
      </c>
      <c r="S63" s="7">
        <v>25</v>
      </c>
      <c r="T63" s="27">
        <v>13537.2</v>
      </c>
      <c r="U63" s="7">
        <f t="shared" si="6"/>
        <v>12879.220000000001</v>
      </c>
      <c r="V63" s="27">
        <f t="shared" si="7"/>
        <v>71162.8</v>
      </c>
    </row>
    <row r="64" spans="2:22" customFormat="1" ht="33" customHeight="1" thickBot="1" x14ac:dyDescent="0.25">
      <c r="B64" s="19">
        <v>45</v>
      </c>
      <c r="C64" s="37" t="s">
        <v>143</v>
      </c>
      <c r="D64" s="20" t="s">
        <v>29</v>
      </c>
      <c r="E64" s="20" t="s">
        <v>163</v>
      </c>
      <c r="F64" s="20" t="s">
        <v>164</v>
      </c>
      <c r="G64" s="35">
        <v>45017</v>
      </c>
      <c r="H64" s="9"/>
      <c r="I64" s="7">
        <v>84700</v>
      </c>
      <c r="J64" s="7">
        <v>8077.56</v>
      </c>
      <c r="K64" s="7">
        <v>25</v>
      </c>
      <c r="L64" s="7">
        <f>+I64*2.87%</f>
        <v>2430.89</v>
      </c>
      <c r="M64" s="7">
        <f>+I64*7.1%</f>
        <v>6013.7</v>
      </c>
      <c r="N64" s="7">
        <v>860.29</v>
      </c>
      <c r="O64" s="7">
        <f>+I64*3.04%</f>
        <v>2574.88</v>
      </c>
      <c r="P64" s="7">
        <f>+I64*7.09%</f>
        <v>6005.2300000000005</v>
      </c>
      <c r="Q64" s="27">
        <v>1715.46</v>
      </c>
      <c r="R64" s="7">
        <f>+P64+O64+N64+M64+L64</f>
        <v>17884.990000000002</v>
      </c>
      <c r="S64" s="7">
        <v>1740.46</v>
      </c>
      <c r="T64" s="27">
        <v>14823.79</v>
      </c>
      <c r="U64" s="7">
        <f>+M64+N64+P64</f>
        <v>12879.220000000001</v>
      </c>
      <c r="V64" s="27">
        <f>I64-T64</f>
        <v>69876.209999999992</v>
      </c>
    </row>
    <row r="65" spans="2:22" customFormat="1" ht="33" customHeight="1" thickBot="1" x14ac:dyDescent="0.25">
      <c r="B65" s="19">
        <v>46</v>
      </c>
      <c r="C65" s="37" t="s">
        <v>144</v>
      </c>
      <c r="D65" s="20" t="s">
        <v>29</v>
      </c>
      <c r="E65" s="20" t="s">
        <v>156</v>
      </c>
      <c r="F65" s="20" t="s">
        <v>145</v>
      </c>
      <c r="G65" s="35">
        <v>44986</v>
      </c>
      <c r="H65" s="9"/>
      <c r="I65" s="7">
        <v>30250</v>
      </c>
      <c r="J65" s="7">
        <v>0</v>
      </c>
      <c r="K65" s="7">
        <v>25</v>
      </c>
      <c r="L65" s="7">
        <f t="shared" si="0"/>
        <v>868.17499999999995</v>
      </c>
      <c r="M65" s="7">
        <f t="shared" si="1"/>
        <v>2147.75</v>
      </c>
      <c r="N65" s="7">
        <f t="shared" si="8"/>
        <v>347.875</v>
      </c>
      <c r="O65" s="7">
        <f t="shared" si="2"/>
        <v>919.6</v>
      </c>
      <c r="P65" s="7">
        <f t="shared" si="3"/>
        <v>2144.7250000000004</v>
      </c>
      <c r="Q65" s="27"/>
      <c r="R65" s="7">
        <f t="shared" si="4"/>
        <v>6428.1250000000009</v>
      </c>
      <c r="S65" s="7">
        <v>25</v>
      </c>
      <c r="T65" s="27">
        <f t="shared" si="5"/>
        <v>1812.7750000000001</v>
      </c>
      <c r="U65" s="7">
        <f t="shared" si="6"/>
        <v>4640.3500000000004</v>
      </c>
      <c r="V65" s="27">
        <f t="shared" si="7"/>
        <v>28437.224999999999</v>
      </c>
    </row>
    <row r="66" spans="2:22" customFormat="1" ht="33" customHeight="1" thickBot="1" x14ac:dyDescent="0.25">
      <c r="B66" s="19">
        <v>47</v>
      </c>
      <c r="C66" s="37" t="s">
        <v>146</v>
      </c>
      <c r="D66" s="20" t="s">
        <v>30</v>
      </c>
      <c r="E66" s="20" t="s">
        <v>156</v>
      </c>
      <c r="F66" s="20" t="s">
        <v>145</v>
      </c>
      <c r="G66" s="35">
        <v>44986</v>
      </c>
      <c r="H66" s="9"/>
      <c r="I66" s="7">
        <v>50000</v>
      </c>
      <c r="J66" s="7">
        <v>1854</v>
      </c>
      <c r="K66" s="7">
        <v>25</v>
      </c>
      <c r="L66" s="7">
        <f t="shared" si="0"/>
        <v>1435</v>
      </c>
      <c r="M66" s="7">
        <f t="shared" si="1"/>
        <v>3549.9999999999995</v>
      </c>
      <c r="N66" s="7">
        <f t="shared" si="8"/>
        <v>575</v>
      </c>
      <c r="O66" s="7">
        <f t="shared" si="2"/>
        <v>1520</v>
      </c>
      <c r="P66" s="7">
        <f t="shared" si="3"/>
        <v>3545.0000000000005</v>
      </c>
      <c r="Q66" s="27"/>
      <c r="R66" s="7">
        <f t="shared" si="4"/>
        <v>10625</v>
      </c>
      <c r="S66" s="7">
        <v>6833.11</v>
      </c>
      <c r="T66" s="27">
        <f t="shared" si="5"/>
        <v>11642.11</v>
      </c>
      <c r="U66" s="7">
        <f t="shared" si="6"/>
        <v>7670</v>
      </c>
      <c r="V66" s="27">
        <f t="shared" si="7"/>
        <v>38357.89</v>
      </c>
    </row>
    <row r="67" spans="2:22" customFormat="1" ht="33" customHeight="1" thickBot="1" x14ac:dyDescent="0.25">
      <c r="B67" s="19">
        <v>48</v>
      </c>
      <c r="C67" s="37" t="s">
        <v>147</v>
      </c>
      <c r="D67" s="20" t="s">
        <v>30</v>
      </c>
      <c r="E67" s="20" t="s">
        <v>156</v>
      </c>
      <c r="F67" s="20" t="s">
        <v>145</v>
      </c>
      <c r="G67" s="35">
        <v>44986</v>
      </c>
      <c r="H67" s="9"/>
      <c r="I67" s="7">
        <v>50000</v>
      </c>
      <c r="J67" s="7">
        <v>1854</v>
      </c>
      <c r="K67" s="7">
        <v>25</v>
      </c>
      <c r="L67" s="7">
        <f t="shared" si="0"/>
        <v>1435</v>
      </c>
      <c r="M67" s="7">
        <f t="shared" si="1"/>
        <v>3549.9999999999995</v>
      </c>
      <c r="N67" s="7">
        <f t="shared" si="8"/>
        <v>575</v>
      </c>
      <c r="O67" s="7">
        <f t="shared" si="2"/>
        <v>1520</v>
      </c>
      <c r="P67" s="7">
        <f t="shared" si="3"/>
        <v>3545.0000000000005</v>
      </c>
      <c r="Q67" s="27"/>
      <c r="R67" s="7">
        <f t="shared" si="4"/>
        <v>10625</v>
      </c>
      <c r="S67" s="7">
        <v>25</v>
      </c>
      <c r="T67" s="27">
        <v>4834</v>
      </c>
      <c r="U67" s="7">
        <f t="shared" si="6"/>
        <v>7670</v>
      </c>
      <c r="V67" s="27">
        <f t="shared" si="7"/>
        <v>45166</v>
      </c>
    </row>
    <row r="68" spans="2:22" customFormat="1" ht="33" customHeight="1" thickBot="1" x14ac:dyDescent="0.25">
      <c r="B68" s="19">
        <v>49</v>
      </c>
      <c r="C68" s="37" t="s">
        <v>64</v>
      </c>
      <c r="D68" s="20" t="s">
        <v>29</v>
      </c>
      <c r="E68" s="20" t="s">
        <v>65</v>
      </c>
      <c r="F68" s="20" t="s">
        <v>66</v>
      </c>
      <c r="G68" s="35">
        <v>44255</v>
      </c>
      <c r="H68" s="10" t="s">
        <v>67</v>
      </c>
      <c r="I68" s="8">
        <v>45000</v>
      </c>
      <c r="J68" s="8">
        <f>1148.33</f>
        <v>1148.33</v>
      </c>
      <c r="K68" s="8">
        <v>25</v>
      </c>
      <c r="L68" s="7">
        <f t="shared" si="0"/>
        <v>1291.5</v>
      </c>
      <c r="M68" s="7">
        <f t="shared" si="1"/>
        <v>3194.9999999999995</v>
      </c>
      <c r="N68" s="7">
        <f t="shared" si="8"/>
        <v>517.5</v>
      </c>
      <c r="O68" s="7">
        <f t="shared" si="2"/>
        <v>1368</v>
      </c>
      <c r="P68" s="7">
        <f t="shared" si="3"/>
        <v>3190.5</v>
      </c>
      <c r="Q68" s="27"/>
      <c r="R68" s="7">
        <f t="shared" si="4"/>
        <v>9562.5</v>
      </c>
      <c r="S68" s="27">
        <v>795</v>
      </c>
      <c r="T68" s="27">
        <v>4602.83</v>
      </c>
      <c r="U68" s="7">
        <f t="shared" si="6"/>
        <v>6903</v>
      </c>
      <c r="V68" s="27">
        <f t="shared" si="7"/>
        <v>40397.17</v>
      </c>
    </row>
    <row r="69" spans="2:22" customFormat="1" ht="33" customHeight="1" thickBot="1" x14ac:dyDescent="0.25">
      <c r="B69" s="19">
        <v>50</v>
      </c>
      <c r="C69" s="37" t="s">
        <v>176</v>
      </c>
      <c r="D69" s="20"/>
      <c r="E69" s="20" t="s">
        <v>112</v>
      </c>
      <c r="F69" s="20" t="s">
        <v>177</v>
      </c>
      <c r="G69" s="35">
        <v>45108</v>
      </c>
      <c r="H69" s="10"/>
      <c r="I69" s="8">
        <v>70000</v>
      </c>
      <c r="J69" s="8">
        <v>5368.48</v>
      </c>
      <c r="K69" s="8">
        <v>25</v>
      </c>
      <c r="L69" s="7">
        <f t="shared" si="0"/>
        <v>2009</v>
      </c>
      <c r="M69" s="7">
        <f t="shared" si="1"/>
        <v>4970</v>
      </c>
      <c r="N69" s="7">
        <f t="shared" si="8"/>
        <v>805</v>
      </c>
      <c r="O69" s="7">
        <f t="shared" si="2"/>
        <v>2128</v>
      </c>
      <c r="P69" s="7">
        <f t="shared" si="3"/>
        <v>4963</v>
      </c>
      <c r="Q69" s="27"/>
      <c r="R69" s="7">
        <f t="shared" si="4"/>
        <v>14875</v>
      </c>
      <c r="S69" s="7">
        <v>25</v>
      </c>
      <c r="T69" s="27">
        <v>9530.48</v>
      </c>
      <c r="U69" s="7">
        <f t="shared" si="6"/>
        <v>10738</v>
      </c>
      <c r="V69" s="27">
        <f t="shared" si="7"/>
        <v>60469.520000000004</v>
      </c>
    </row>
    <row r="70" spans="2:22" customFormat="1" ht="42.75" customHeight="1" thickBot="1" x14ac:dyDescent="0.25">
      <c r="B70" s="19">
        <v>51</v>
      </c>
      <c r="C70" s="37" t="s">
        <v>96</v>
      </c>
      <c r="D70" s="20" t="s">
        <v>29</v>
      </c>
      <c r="E70" s="20" t="s">
        <v>168</v>
      </c>
      <c r="F70" s="20" t="s">
        <v>68</v>
      </c>
      <c r="G70" s="35">
        <v>44287</v>
      </c>
      <c r="H70" s="9">
        <v>44469</v>
      </c>
      <c r="I70" s="8">
        <v>126500</v>
      </c>
      <c r="J70" s="8">
        <v>18338.830000000002</v>
      </c>
      <c r="K70" s="8">
        <v>25</v>
      </c>
      <c r="L70" s="7">
        <f t="shared" si="0"/>
        <v>3630.55</v>
      </c>
      <c r="M70" s="7">
        <f t="shared" si="1"/>
        <v>8981.5</v>
      </c>
      <c r="N70" s="7">
        <v>860.29</v>
      </c>
      <c r="O70" s="7">
        <f t="shared" si="2"/>
        <v>3845.6</v>
      </c>
      <c r="P70" s="7">
        <f t="shared" si="3"/>
        <v>8968.85</v>
      </c>
      <c r="Q70" s="27"/>
      <c r="R70" s="7">
        <f t="shared" si="4"/>
        <v>26286.79</v>
      </c>
      <c r="S70" s="7">
        <v>25</v>
      </c>
      <c r="T70" s="27">
        <f t="shared" si="5"/>
        <v>25839.980000000003</v>
      </c>
      <c r="U70" s="7">
        <f t="shared" si="6"/>
        <v>18810.64</v>
      </c>
      <c r="V70" s="27">
        <f t="shared" si="7"/>
        <v>100660.01999999999</v>
      </c>
    </row>
    <row r="71" spans="2:22" customFormat="1" ht="42.75" customHeight="1" thickBot="1" x14ac:dyDescent="0.25">
      <c r="B71" s="19">
        <v>52</v>
      </c>
      <c r="C71" s="37" t="s">
        <v>69</v>
      </c>
      <c r="D71" s="20" t="s">
        <v>30</v>
      </c>
      <c r="E71" s="20" t="s">
        <v>168</v>
      </c>
      <c r="F71" s="22" t="s">
        <v>40</v>
      </c>
      <c r="G71" s="35">
        <v>44317</v>
      </c>
      <c r="H71" s="9">
        <v>44500</v>
      </c>
      <c r="I71" s="8">
        <v>30250</v>
      </c>
      <c r="J71" s="8">
        <v>0</v>
      </c>
      <c r="K71" s="8">
        <v>25</v>
      </c>
      <c r="L71" s="7">
        <f t="shared" si="0"/>
        <v>868.17499999999995</v>
      </c>
      <c r="M71" s="7">
        <f t="shared" si="1"/>
        <v>2147.75</v>
      </c>
      <c r="N71" s="7">
        <f t="shared" si="8"/>
        <v>347.875</v>
      </c>
      <c r="O71" s="7">
        <f t="shared" si="2"/>
        <v>919.6</v>
      </c>
      <c r="P71" s="7">
        <f t="shared" si="3"/>
        <v>2144.7250000000004</v>
      </c>
      <c r="Q71" s="27"/>
      <c r="R71" s="7">
        <f t="shared" si="4"/>
        <v>6428.1250000000009</v>
      </c>
      <c r="S71" s="7">
        <v>25</v>
      </c>
      <c r="T71" s="27">
        <f t="shared" si="5"/>
        <v>1812.7750000000001</v>
      </c>
      <c r="U71" s="7">
        <f t="shared" si="6"/>
        <v>4640.3500000000004</v>
      </c>
      <c r="V71" s="27">
        <f t="shared" si="7"/>
        <v>28437.224999999999</v>
      </c>
    </row>
    <row r="72" spans="2:22" customFormat="1" ht="42.75" customHeight="1" thickBot="1" x14ac:dyDescent="0.25">
      <c r="B72" s="19">
        <v>53</v>
      </c>
      <c r="C72" s="37" t="s">
        <v>70</v>
      </c>
      <c r="D72" s="20" t="s">
        <v>29</v>
      </c>
      <c r="E72" s="20" t="s">
        <v>168</v>
      </c>
      <c r="F72" s="22" t="s">
        <v>40</v>
      </c>
      <c r="G72" s="35">
        <v>44228</v>
      </c>
      <c r="H72" s="9">
        <v>44408</v>
      </c>
      <c r="I72" s="8">
        <v>30250</v>
      </c>
      <c r="J72" s="8">
        <v>0</v>
      </c>
      <c r="K72" s="8">
        <v>25</v>
      </c>
      <c r="L72" s="7">
        <f t="shared" si="0"/>
        <v>868.17499999999995</v>
      </c>
      <c r="M72" s="7">
        <f t="shared" si="1"/>
        <v>2147.75</v>
      </c>
      <c r="N72" s="7">
        <f t="shared" si="8"/>
        <v>347.875</v>
      </c>
      <c r="O72" s="7">
        <f t="shared" si="2"/>
        <v>919.6</v>
      </c>
      <c r="P72" s="7">
        <f t="shared" si="3"/>
        <v>2144.7250000000004</v>
      </c>
      <c r="Q72" s="27"/>
      <c r="R72" s="7">
        <f t="shared" si="4"/>
        <v>6428.1250000000009</v>
      </c>
      <c r="S72" s="7">
        <v>3491.11</v>
      </c>
      <c r="T72" s="27">
        <f t="shared" si="5"/>
        <v>5278.8850000000002</v>
      </c>
      <c r="U72" s="7">
        <f t="shared" si="6"/>
        <v>4640.3500000000004</v>
      </c>
      <c r="V72" s="27">
        <f t="shared" si="7"/>
        <v>24971.114999999998</v>
      </c>
    </row>
    <row r="73" spans="2:22" customFormat="1" ht="42.75" customHeight="1" thickBot="1" x14ac:dyDescent="0.25">
      <c r="B73" s="19">
        <v>54</v>
      </c>
      <c r="C73" s="37" t="s">
        <v>154</v>
      </c>
      <c r="D73" s="20" t="s">
        <v>29</v>
      </c>
      <c r="E73" s="20" t="s">
        <v>168</v>
      </c>
      <c r="F73" s="20" t="s">
        <v>162</v>
      </c>
      <c r="G73" s="35">
        <v>44986</v>
      </c>
      <c r="H73" s="9"/>
      <c r="I73" s="8">
        <v>84700</v>
      </c>
      <c r="J73" s="8">
        <v>8506.43</v>
      </c>
      <c r="K73" s="8">
        <v>25</v>
      </c>
      <c r="L73" s="7">
        <f t="shared" si="0"/>
        <v>2430.89</v>
      </c>
      <c r="M73" s="7">
        <f t="shared" si="1"/>
        <v>6013.7</v>
      </c>
      <c r="N73" s="7">
        <v>860.29</v>
      </c>
      <c r="O73" s="7">
        <f t="shared" si="2"/>
        <v>2574.88</v>
      </c>
      <c r="P73" s="7">
        <f t="shared" si="3"/>
        <v>6005.2300000000005</v>
      </c>
      <c r="Q73" s="27"/>
      <c r="R73" s="7">
        <f t="shared" si="4"/>
        <v>17884.990000000002</v>
      </c>
      <c r="S73" s="7">
        <v>25</v>
      </c>
      <c r="T73" s="27">
        <f t="shared" si="5"/>
        <v>13537.2</v>
      </c>
      <c r="U73" s="7">
        <f t="shared" si="6"/>
        <v>12879.220000000001</v>
      </c>
      <c r="V73" s="27">
        <f t="shared" si="7"/>
        <v>71162.8</v>
      </c>
    </row>
    <row r="74" spans="2:22" customFormat="1" ht="42.75" customHeight="1" thickBot="1" x14ac:dyDescent="0.25">
      <c r="B74" s="19">
        <v>55</v>
      </c>
      <c r="C74" s="37" t="s">
        <v>71</v>
      </c>
      <c r="D74" s="20" t="s">
        <v>30</v>
      </c>
      <c r="E74" s="20" t="s">
        <v>169</v>
      </c>
      <c r="F74" s="20" t="s">
        <v>73</v>
      </c>
      <c r="G74" s="35">
        <v>44317</v>
      </c>
      <c r="H74" s="9">
        <v>44500</v>
      </c>
      <c r="I74" s="7">
        <v>70400</v>
      </c>
      <c r="J74" s="7">
        <v>5443.75</v>
      </c>
      <c r="K74" s="7">
        <v>25</v>
      </c>
      <c r="L74" s="7">
        <f t="shared" si="0"/>
        <v>2020.48</v>
      </c>
      <c r="M74" s="7">
        <f t="shared" si="1"/>
        <v>4998.3999999999996</v>
      </c>
      <c r="N74" s="7">
        <v>809.6</v>
      </c>
      <c r="O74" s="7">
        <f t="shared" si="2"/>
        <v>2140.16</v>
      </c>
      <c r="P74" s="7">
        <f t="shared" si="3"/>
        <v>4991.3600000000006</v>
      </c>
      <c r="Q74" s="27"/>
      <c r="R74" s="7">
        <f t="shared" si="4"/>
        <v>14960</v>
      </c>
      <c r="S74" s="7">
        <v>7401.43</v>
      </c>
      <c r="T74" s="27">
        <f t="shared" si="5"/>
        <v>17005.82</v>
      </c>
      <c r="U74" s="7">
        <f t="shared" si="6"/>
        <v>10799.36</v>
      </c>
      <c r="V74" s="27">
        <f t="shared" si="7"/>
        <v>53394.18</v>
      </c>
    </row>
    <row r="75" spans="2:22" customFormat="1" ht="33" customHeight="1" thickBot="1" x14ac:dyDescent="0.25">
      <c r="B75" s="19">
        <v>56</v>
      </c>
      <c r="C75" s="37" t="s">
        <v>103</v>
      </c>
      <c r="D75" s="20" t="s">
        <v>30</v>
      </c>
      <c r="E75" s="20" t="s">
        <v>72</v>
      </c>
      <c r="F75" s="20" t="s">
        <v>104</v>
      </c>
      <c r="G75" s="35">
        <v>44287</v>
      </c>
      <c r="H75" s="9">
        <v>44469</v>
      </c>
      <c r="I75" s="7">
        <v>126500</v>
      </c>
      <c r="J75" s="7">
        <v>18338.830000000002</v>
      </c>
      <c r="K75" s="7">
        <v>25</v>
      </c>
      <c r="L75" s="7">
        <f t="shared" si="0"/>
        <v>3630.55</v>
      </c>
      <c r="M75" s="7">
        <f t="shared" si="1"/>
        <v>8981.5</v>
      </c>
      <c r="N75" s="7">
        <v>860.29</v>
      </c>
      <c r="O75" s="7">
        <f t="shared" si="2"/>
        <v>3845.6</v>
      </c>
      <c r="P75" s="7">
        <f t="shared" si="3"/>
        <v>8968.85</v>
      </c>
      <c r="Q75" s="27"/>
      <c r="R75" s="7">
        <f t="shared" si="4"/>
        <v>26286.79</v>
      </c>
      <c r="S75" s="7">
        <v>25</v>
      </c>
      <c r="T75" s="27">
        <f t="shared" si="5"/>
        <v>25839.980000000003</v>
      </c>
      <c r="U75" s="7">
        <f t="shared" si="6"/>
        <v>18810.64</v>
      </c>
      <c r="V75" s="27">
        <f t="shared" si="7"/>
        <v>100660.01999999999</v>
      </c>
    </row>
    <row r="76" spans="2:22" customFormat="1" ht="33" customHeight="1" thickBot="1" x14ac:dyDescent="0.25">
      <c r="B76" s="19">
        <v>57</v>
      </c>
      <c r="C76" s="37" t="s">
        <v>74</v>
      </c>
      <c r="D76" s="20" t="s">
        <v>29</v>
      </c>
      <c r="E76" s="20" t="s">
        <v>75</v>
      </c>
      <c r="F76" s="20" t="s">
        <v>40</v>
      </c>
      <c r="G76" s="35">
        <v>44317</v>
      </c>
      <c r="H76" s="9">
        <v>44500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8"/>
        <v>347.875</v>
      </c>
      <c r="O76" s="7">
        <f t="shared" si="2"/>
        <v>919.6</v>
      </c>
      <c r="P76" s="7">
        <f t="shared" si="3"/>
        <v>2144.7250000000004</v>
      </c>
      <c r="Q76" s="27"/>
      <c r="R76" s="7">
        <f t="shared" si="4"/>
        <v>6428.1250000000009</v>
      </c>
      <c r="S76" s="7">
        <v>8301.0400000000009</v>
      </c>
      <c r="T76" s="27">
        <f t="shared" si="5"/>
        <v>10088.815000000001</v>
      </c>
      <c r="U76" s="7">
        <f t="shared" si="6"/>
        <v>4640.3500000000004</v>
      </c>
      <c r="V76" s="27">
        <f t="shared" si="7"/>
        <v>20161.184999999998</v>
      </c>
    </row>
    <row r="77" spans="2:22" customFormat="1" ht="33" customHeight="1" thickBot="1" x14ac:dyDescent="0.25">
      <c r="B77" s="19">
        <v>58</v>
      </c>
      <c r="C77" s="37" t="s">
        <v>76</v>
      </c>
      <c r="D77" s="20" t="s">
        <v>29</v>
      </c>
      <c r="E77" s="20" t="s">
        <v>75</v>
      </c>
      <c r="F77" s="20" t="s">
        <v>40</v>
      </c>
      <c r="G77" s="35">
        <v>44228</v>
      </c>
      <c r="H77" s="9">
        <v>44408</v>
      </c>
      <c r="I77" s="7">
        <v>30250</v>
      </c>
      <c r="J77" s="7">
        <v>0</v>
      </c>
      <c r="K77" s="7">
        <v>25</v>
      </c>
      <c r="L77" s="7">
        <f t="shared" si="0"/>
        <v>868.17499999999995</v>
      </c>
      <c r="M77" s="7">
        <f t="shared" si="1"/>
        <v>2147.75</v>
      </c>
      <c r="N77" s="7">
        <f t="shared" si="8"/>
        <v>347.875</v>
      </c>
      <c r="O77" s="7">
        <f t="shared" si="2"/>
        <v>919.6</v>
      </c>
      <c r="P77" s="7">
        <f t="shared" si="3"/>
        <v>2144.7250000000004</v>
      </c>
      <c r="Q77" s="27">
        <v>1715.46</v>
      </c>
      <c r="R77" s="7">
        <f t="shared" si="4"/>
        <v>6428.1250000000009</v>
      </c>
      <c r="S77" s="7">
        <v>5551.23</v>
      </c>
      <c r="T77" s="27">
        <v>7339.01</v>
      </c>
      <c r="U77" s="7">
        <f t="shared" si="6"/>
        <v>4640.3500000000004</v>
      </c>
      <c r="V77" s="27">
        <f t="shared" si="7"/>
        <v>22910.989999999998</v>
      </c>
    </row>
    <row r="78" spans="2:22" customFormat="1" ht="33" customHeight="1" thickBot="1" x14ac:dyDescent="0.25">
      <c r="B78" s="19">
        <v>59</v>
      </c>
      <c r="C78" s="37" t="s">
        <v>178</v>
      </c>
      <c r="D78" s="20" t="s">
        <v>29</v>
      </c>
      <c r="E78" s="20" t="s">
        <v>75</v>
      </c>
      <c r="F78" s="20" t="s">
        <v>179</v>
      </c>
      <c r="G78" s="35">
        <v>45108</v>
      </c>
      <c r="H78" s="9"/>
      <c r="I78" s="7">
        <v>70000</v>
      </c>
      <c r="J78" s="7">
        <v>5368.48</v>
      </c>
      <c r="K78" s="7">
        <v>25</v>
      </c>
      <c r="L78" s="7">
        <f t="shared" si="0"/>
        <v>2009</v>
      </c>
      <c r="M78" s="7">
        <f t="shared" si="1"/>
        <v>4970</v>
      </c>
      <c r="N78" s="7">
        <f t="shared" si="8"/>
        <v>805</v>
      </c>
      <c r="O78" s="7">
        <f t="shared" si="2"/>
        <v>2128</v>
      </c>
      <c r="P78" s="7">
        <f t="shared" si="3"/>
        <v>4963</v>
      </c>
      <c r="Q78" s="27"/>
      <c r="R78" s="7">
        <f t="shared" si="4"/>
        <v>14875</v>
      </c>
      <c r="S78" s="7">
        <v>5025</v>
      </c>
      <c r="T78" s="27">
        <v>14530.48</v>
      </c>
      <c r="U78" s="7">
        <f t="shared" si="6"/>
        <v>10738</v>
      </c>
      <c r="V78" s="27">
        <f t="shared" si="7"/>
        <v>55469.520000000004</v>
      </c>
    </row>
    <row r="79" spans="2:22" customFormat="1" ht="33" customHeight="1" thickBot="1" x14ac:dyDescent="0.25">
      <c r="B79" s="19">
        <v>60</v>
      </c>
      <c r="C79" s="37" t="s">
        <v>77</v>
      </c>
      <c r="D79" s="20" t="s">
        <v>30</v>
      </c>
      <c r="E79" s="20" t="s">
        <v>78</v>
      </c>
      <c r="F79" s="20" t="s">
        <v>40</v>
      </c>
      <c r="G79" s="35">
        <v>44287</v>
      </c>
      <c r="H79" s="9">
        <v>44469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7"/>
      <c r="R79" s="7">
        <f t="shared" si="4"/>
        <v>6428.1250000000009</v>
      </c>
      <c r="S79" s="7">
        <v>25</v>
      </c>
      <c r="T79" s="27">
        <f t="shared" si="5"/>
        <v>1812.7750000000001</v>
      </c>
      <c r="U79" s="7">
        <f t="shared" si="6"/>
        <v>4640.3500000000004</v>
      </c>
      <c r="V79" s="27">
        <f t="shared" si="7"/>
        <v>28437.224999999999</v>
      </c>
    </row>
    <row r="80" spans="2:22" customFormat="1" ht="33" customHeight="1" thickBot="1" x14ac:dyDescent="0.25">
      <c r="B80" s="19">
        <v>61</v>
      </c>
      <c r="C80" s="37" t="s">
        <v>148</v>
      </c>
      <c r="D80" s="20" t="s">
        <v>30</v>
      </c>
      <c r="E80" s="20" t="s">
        <v>78</v>
      </c>
      <c r="F80" s="20" t="s">
        <v>167</v>
      </c>
      <c r="G80" s="35">
        <v>45017</v>
      </c>
      <c r="H80" s="9"/>
      <c r="I80" s="7">
        <v>50000</v>
      </c>
      <c r="J80" s="7">
        <v>1854</v>
      </c>
      <c r="K80" s="7">
        <v>25</v>
      </c>
      <c r="L80" s="7">
        <f t="shared" si="0"/>
        <v>1435</v>
      </c>
      <c r="M80" s="7">
        <f t="shared" si="1"/>
        <v>3549.9999999999995</v>
      </c>
      <c r="N80" s="7">
        <f t="shared" si="8"/>
        <v>575</v>
      </c>
      <c r="O80" s="7">
        <f t="shared" si="2"/>
        <v>1520</v>
      </c>
      <c r="P80" s="7">
        <f t="shared" si="3"/>
        <v>3545.0000000000005</v>
      </c>
      <c r="Q80" s="27"/>
      <c r="R80" s="7">
        <f t="shared" si="4"/>
        <v>10625</v>
      </c>
      <c r="S80" s="7">
        <v>25</v>
      </c>
      <c r="T80" s="27">
        <f t="shared" si="5"/>
        <v>4834</v>
      </c>
      <c r="U80" s="7">
        <f t="shared" si="6"/>
        <v>7670</v>
      </c>
      <c r="V80" s="27">
        <f t="shared" si="7"/>
        <v>45166</v>
      </c>
    </row>
    <row r="81" spans="2:22" customFormat="1" ht="33" customHeight="1" thickBot="1" x14ac:dyDescent="0.25">
      <c r="B81" s="19">
        <v>62</v>
      </c>
      <c r="C81" s="37" t="s">
        <v>105</v>
      </c>
      <c r="D81" s="20" t="s">
        <v>29</v>
      </c>
      <c r="E81" s="20" t="s">
        <v>80</v>
      </c>
      <c r="F81" s="20" t="s">
        <v>81</v>
      </c>
      <c r="G81" s="35">
        <v>44316</v>
      </c>
      <c r="H81" s="9">
        <v>44501</v>
      </c>
      <c r="I81" s="7">
        <v>49500</v>
      </c>
      <c r="J81" s="8">
        <f>1783.43</f>
        <v>1783.43</v>
      </c>
      <c r="K81" s="8">
        <v>25</v>
      </c>
      <c r="L81" s="7">
        <f t="shared" si="0"/>
        <v>1420.65</v>
      </c>
      <c r="M81" s="7">
        <f t="shared" si="1"/>
        <v>3514.4999999999995</v>
      </c>
      <c r="N81" s="7">
        <f t="shared" si="8"/>
        <v>569.25</v>
      </c>
      <c r="O81" s="7">
        <f t="shared" si="2"/>
        <v>1504.8</v>
      </c>
      <c r="P81" s="7">
        <f t="shared" si="3"/>
        <v>3509.55</v>
      </c>
      <c r="Q81" s="28"/>
      <c r="R81" s="7">
        <f t="shared" si="4"/>
        <v>10518.75</v>
      </c>
      <c r="S81" s="7">
        <v>2097.1999999999998</v>
      </c>
      <c r="T81" s="27">
        <f t="shared" si="5"/>
        <v>6806.08</v>
      </c>
      <c r="U81" s="7">
        <f t="shared" si="6"/>
        <v>7593.2999999999993</v>
      </c>
      <c r="V81" s="27">
        <f t="shared" si="7"/>
        <v>42693.919999999998</v>
      </c>
    </row>
    <row r="82" spans="2:22" customFormat="1" ht="33" customHeight="1" thickBot="1" x14ac:dyDescent="0.25">
      <c r="B82" s="19">
        <v>63</v>
      </c>
      <c r="C82" s="37" t="s">
        <v>82</v>
      </c>
      <c r="D82" s="20" t="s">
        <v>29</v>
      </c>
      <c r="E82" s="20" t="s">
        <v>79</v>
      </c>
      <c r="F82" s="20" t="s">
        <v>40</v>
      </c>
      <c r="G82" s="35">
        <v>44228</v>
      </c>
      <c r="H82" s="9">
        <v>44408</v>
      </c>
      <c r="I82" s="7">
        <v>30250</v>
      </c>
      <c r="J82" s="8">
        <v>0</v>
      </c>
      <c r="K82" s="8">
        <v>25</v>
      </c>
      <c r="L82" s="7">
        <f t="shared" si="0"/>
        <v>868.17499999999995</v>
      </c>
      <c r="M82" s="7">
        <f t="shared" si="1"/>
        <v>2147.75</v>
      </c>
      <c r="N82" s="7">
        <f t="shared" si="8"/>
        <v>347.875</v>
      </c>
      <c r="O82" s="7">
        <f t="shared" si="2"/>
        <v>919.6</v>
      </c>
      <c r="P82" s="7">
        <f t="shared" si="3"/>
        <v>2144.7250000000004</v>
      </c>
      <c r="Q82" s="28"/>
      <c r="R82" s="7">
        <f t="shared" si="4"/>
        <v>6428.1250000000009</v>
      </c>
      <c r="S82" s="7">
        <v>5233.46</v>
      </c>
      <c r="T82" s="27">
        <f t="shared" si="5"/>
        <v>7021.2350000000006</v>
      </c>
      <c r="U82" s="7">
        <f t="shared" si="6"/>
        <v>4640.3500000000004</v>
      </c>
      <c r="V82" s="27">
        <f t="shared" si="7"/>
        <v>23228.764999999999</v>
      </c>
    </row>
    <row r="83" spans="2:22" customFormat="1" ht="33" customHeight="1" thickBot="1" x14ac:dyDescent="0.25">
      <c r="B83" s="19">
        <v>64</v>
      </c>
      <c r="C83" s="37" t="s">
        <v>83</v>
      </c>
      <c r="D83" s="20" t="s">
        <v>30</v>
      </c>
      <c r="E83" s="20" t="s">
        <v>84</v>
      </c>
      <c r="F83" s="20" t="s">
        <v>40</v>
      </c>
      <c r="G83" s="35">
        <v>44287</v>
      </c>
      <c r="H83" s="9">
        <v>44469</v>
      </c>
      <c r="I83" s="7">
        <v>30250</v>
      </c>
      <c r="J83" s="7">
        <v>0</v>
      </c>
      <c r="K83" s="7">
        <v>25</v>
      </c>
      <c r="L83" s="7">
        <f t="shared" si="0"/>
        <v>868.17499999999995</v>
      </c>
      <c r="M83" s="7">
        <f t="shared" si="1"/>
        <v>2147.75</v>
      </c>
      <c r="N83" s="7">
        <f t="shared" si="8"/>
        <v>347.875</v>
      </c>
      <c r="O83" s="7">
        <f t="shared" si="2"/>
        <v>919.6</v>
      </c>
      <c r="P83" s="7">
        <f t="shared" si="3"/>
        <v>2144.7250000000004</v>
      </c>
      <c r="Q83" s="27"/>
      <c r="R83" s="7">
        <f t="shared" si="4"/>
        <v>6428.1250000000009</v>
      </c>
      <c r="S83" s="7">
        <v>25</v>
      </c>
      <c r="T83" s="27">
        <f t="shared" si="5"/>
        <v>1812.7750000000001</v>
      </c>
      <c r="U83" s="7">
        <f t="shared" si="6"/>
        <v>4640.3500000000004</v>
      </c>
      <c r="V83" s="27">
        <f t="shared" si="7"/>
        <v>28437.224999999999</v>
      </c>
    </row>
    <row r="84" spans="2:22" customFormat="1" ht="33" customHeight="1" thickBot="1" x14ac:dyDescent="0.25">
      <c r="B84" s="19">
        <v>65</v>
      </c>
      <c r="C84" s="37" t="s">
        <v>85</v>
      </c>
      <c r="D84" s="20" t="s">
        <v>30</v>
      </c>
      <c r="E84" s="20" t="s">
        <v>84</v>
      </c>
      <c r="F84" s="20" t="s">
        <v>86</v>
      </c>
      <c r="G84" s="35">
        <v>44287</v>
      </c>
      <c r="H84" s="9">
        <v>44469</v>
      </c>
      <c r="I84" s="7">
        <v>54450</v>
      </c>
      <c r="J84" s="27">
        <v>2242.4499999999998</v>
      </c>
      <c r="K84" s="7">
        <v>25</v>
      </c>
      <c r="L84" s="7">
        <f t="shared" si="0"/>
        <v>1562.7149999999999</v>
      </c>
      <c r="M84" s="7">
        <f t="shared" si="1"/>
        <v>3865.95</v>
      </c>
      <c r="N84" s="7">
        <f t="shared" si="8"/>
        <v>626.17499999999995</v>
      </c>
      <c r="O84" s="7">
        <f t="shared" si="2"/>
        <v>1655.28</v>
      </c>
      <c r="P84" s="7">
        <f t="shared" si="3"/>
        <v>3860.5050000000001</v>
      </c>
      <c r="Q84" s="27">
        <v>1715.46</v>
      </c>
      <c r="R84" s="7">
        <f t="shared" si="4"/>
        <v>11570.625</v>
      </c>
      <c r="S84" s="7">
        <v>2919.75</v>
      </c>
      <c r="T84" s="27">
        <v>8362.48</v>
      </c>
      <c r="U84" s="7">
        <f t="shared" si="6"/>
        <v>8352.630000000001</v>
      </c>
      <c r="V84" s="27">
        <f t="shared" si="7"/>
        <v>46087.520000000004</v>
      </c>
    </row>
    <row r="85" spans="2:22" customFormat="1" ht="33" customHeight="1" thickBot="1" x14ac:dyDescent="0.25">
      <c r="B85" s="19">
        <v>66</v>
      </c>
      <c r="C85" s="37" t="s">
        <v>87</v>
      </c>
      <c r="D85" s="20" t="s">
        <v>29</v>
      </c>
      <c r="E85" s="20" t="s">
        <v>84</v>
      </c>
      <c r="F85" s="20" t="s">
        <v>88</v>
      </c>
      <c r="G85" s="35">
        <v>44287</v>
      </c>
      <c r="H85" s="9">
        <v>44469</v>
      </c>
      <c r="I85" s="7">
        <v>30250</v>
      </c>
      <c r="J85" s="7">
        <v>0</v>
      </c>
      <c r="K85" s="7">
        <v>25</v>
      </c>
      <c r="L85" s="7">
        <f t="shared" si="0"/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27"/>
      <c r="R85" s="7">
        <f t="shared" si="4"/>
        <v>6428.1250000000009</v>
      </c>
      <c r="S85" s="7">
        <v>4734.6400000000003</v>
      </c>
      <c r="T85" s="27">
        <f t="shared" si="5"/>
        <v>6522.4150000000009</v>
      </c>
      <c r="U85" s="7">
        <f t="shared" si="6"/>
        <v>4640.3500000000004</v>
      </c>
      <c r="V85" s="27">
        <f t="shared" si="7"/>
        <v>23727.584999999999</v>
      </c>
    </row>
    <row r="86" spans="2:22" customFormat="1" ht="33" customHeight="1" thickBot="1" x14ac:dyDescent="0.25">
      <c r="B86" s="19">
        <v>67</v>
      </c>
      <c r="C86" s="37" t="s">
        <v>89</v>
      </c>
      <c r="D86" s="20" t="s">
        <v>30</v>
      </c>
      <c r="E86" s="20" t="s">
        <v>90</v>
      </c>
      <c r="F86" s="20" t="s">
        <v>49</v>
      </c>
      <c r="G86" s="35">
        <v>44228</v>
      </c>
      <c r="H86" s="9">
        <v>44408</v>
      </c>
      <c r="I86" s="7">
        <v>30250</v>
      </c>
      <c r="J86" s="7">
        <v>0</v>
      </c>
      <c r="K86" s="7">
        <v>25</v>
      </c>
      <c r="L86" s="7">
        <f t="shared" si="0"/>
        <v>868.17499999999995</v>
      </c>
      <c r="M86" s="7">
        <f t="shared" si="1"/>
        <v>2147.75</v>
      </c>
      <c r="N86" s="7">
        <f t="shared" si="8"/>
        <v>347.875</v>
      </c>
      <c r="O86" s="7">
        <f t="shared" si="2"/>
        <v>919.6</v>
      </c>
      <c r="P86" s="7">
        <f t="shared" si="3"/>
        <v>2144.7250000000004</v>
      </c>
      <c r="Q86" s="27"/>
      <c r="R86" s="7">
        <f t="shared" si="4"/>
        <v>6428.1250000000009</v>
      </c>
      <c r="S86" s="7">
        <v>25</v>
      </c>
      <c r="T86" s="27">
        <f t="shared" si="5"/>
        <v>1812.7750000000001</v>
      </c>
      <c r="U86" s="7">
        <f t="shared" si="6"/>
        <v>4640.3500000000004</v>
      </c>
      <c r="V86" s="27">
        <f t="shared" si="7"/>
        <v>28437.224999999999</v>
      </c>
    </row>
    <row r="87" spans="2:22" customFormat="1" ht="33" customHeight="1" thickBot="1" x14ac:dyDescent="0.25">
      <c r="B87" s="19">
        <v>68</v>
      </c>
      <c r="C87" s="37" t="s">
        <v>114</v>
      </c>
      <c r="D87" s="20" t="s">
        <v>30</v>
      </c>
      <c r="E87" s="20" t="s">
        <v>90</v>
      </c>
      <c r="F87" s="20" t="s">
        <v>49</v>
      </c>
      <c r="G87" s="35">
        <v>44501</v>
      </c>
      <c r="H87" s="10" t="s">
        <v>115</v>
      </c>
      <c r="I87" s="7">
        <v>30250</v>
      </c>
      <c r="J87" s="7">
        <v>0</v>
      </c>
      <c r="K87" s="7">
        <v>25</v>
      </c>
      <c r="L87" s="7">
        <f t="shared" ref="L87:L104" si="9">+I87*2.87%</f>
        <v>868.17499999999995</v>
      </c>
      <c r="M87" s="7">
        <f t="shared" si="1"/>
        <v>2147.75</v>
      </c>
      <c r="N87" s="7">
        <f t="shared" si="8"/>
        <v>347.875</v>
      </c>
      <c r="O87" s="7">
        <f t="shared" si="2"/>
        <v>919.6</v>
      </c>
      <c r="P87" s="7">
        <f t="shared" si="3"/>
        <v>2144.7250000000004</v>
      </c>
      <c r="Q87" s="27"/>
      <c r="R87" s="7">
        <f t="shared" si="4"/>
        <v>6428.1250000000009</v>
      </c>
      <c r="S87" s="7">
        <v>25</v>
      </c>
      <c r="T87" s="27">
        <f t="shared" si="5"/>
        <v>1812.7750000000001</v>
      </c>
      <c r="U87" s="7">
        <f t="shared" si="6"/>
        <v>4640.3500000000004</v>
      </c>
      <c r="V87" s="27">
        <f t="shared" si="7"/>
        <v>28437.224999999999</v>
      </c>
    </row>
    <row r="88" spans="2:22" customFormat="1" ht="33" customHeight="1" thickBot="1" x14ac:dyDescent="0.25">
      <c r="B88" s="19">
        <v>69</v>
      </c>
      <c r="C88" s="37" t="s">
        <v>149</v>
      </c>
      <c r="D88" s="20" t="s">
        <v>29</v>
      </c>
      <c r="E88" s="20" t="s">
        <v>91</v>
      </c>
      <c r="F88" s="20" t="s">
        <v>86</v>
      </c>
      <c r="G88" s="36">
        <v>44986</v>
      </c>
      <c r="H88" s="9"/>
      <c r="I88" s="7">
        <v>54450</v>
      </c>
      <c r="J88" s="8">
        <v>2482.0500000000002</v>
      </c>
      <c r="K88" s="8">
        <v>25</v>
      </c>
      <c r="L88" s="7">
        <f t="shared" si="9"/>
        <v>1562.7149999999999</v>
      </c>
      <c r="M88" s="7">
        <f>+I88*7.1%</f>
        <v>3865.95</v>
      </c>
      <c r="N88" s="7">
        <f>+I88*1.15%</f>
        <v>626.17499999999995</v>
      </c>
      <c r="O88" s="7">
        <f>+I88*3.04%</f>
        <v>1655.28</v>
      </c>
      <c r="P88" s="7">
        <f>+I88*7.09%</f>
        <v>3860.5050000000001</v>
      </c>
      <c r="Q88" s="28"/>
      <c r="R88" s="7">
        <f t="shared" si="4"/>
        <v>11570.625</v>
      </c>
      <c r="S88" s="7">
        <v>25</v>
      </c>
      <c r="T88" s="27">
        <v>5725.05</v>
      </c>
      <c r="U88" s="7">
        <f>+M88+N88+P88</f>
        <v>8352.630000000001</v>
      </c>
      <c r="V88" s="27">
        <f>I88-T88</f>
        <v>48724.95</v>
      </c>
    </row>
    <row r="89" spans="2:22" customFormat="1" ht="33" customHeight="1" thickBot="1" x14ac:dyDescent="0.25">
      <c r="B89" s="19">
        <v>70</v>
      </c>
      <c r="C89" s="37" t="s">
        <v>92</v>
      </c>
      <c r="D89" s="20" t="s">
        <v>30</v>
      </c>
      <c r="E89" s="20" t="s">
        <v>91</v>
      </c>
      <c r="F89" s="20" t="s">
        <v>86</v>
      </c>
      <c r="G89" s="35">
        <v>44287</v>
      </c>
      <c r="H89" s="9">
        <v>44469</v>
      </c>
      <c r="I89" s="7">
        <v>54450</v>
      </c>
      <c r="J89" s="7">
        <v>2482.0500000000002</v>
      </c>
      <c r="K89" s="7">
        <v>25</v>
      </c>
      <c r="L89" s="7">
        <f t="shared" si="9"/>
        <v>1562.7149999999999</v>
      </c>
      <c r="M89" s="7">
        <f t="shared" si="1"/>
        <v>3865.95</v>
      </c>
      <c r="N89" s="7">
        <f t="shared" si="8"/>
        <v>626.17499999999995</v>
      </c>
      <c r="O89" s="7">
        <f t="shared" si="2"/>
        <v>1655.28</v>
      </c>
      <c r="P89" s="7">
        <f t="shared" si="3"/>
        <v>3860.5050000000001</v>
      </c>
      <c r="Q89" s="27"/>
      <c r="R89" s="7">
        <f t="shared" si="4"/>
        <v>11570.625</v>
      </c>
      <c r="S89" s="7">
        <v>6093.02</v>
      </c>
      <c r="T89" s="27">
        <f t="shared" si="5"/>
        <v>11793.064999999999</v>
      </c>
      <c r="U89" s="7">
        <f t="shared" si="6"/>
        <v>8352.630000000001</v>
      </c>
      <c r="V89" s="27">
        <f>I89-T89</f>
        <v>42656.934999999998</v>
      </c>
    </row>
    <row r="90" spans="2:22" customFormat="1" ht="33" customHeight="1" thickBot="1" x14ac:dyDescent="0.25">
      <c r="B90" s="19">
        <v>71</v>
      </c>
      <c r="C90" s="37" t="s">
        <v>93</v>
      </c>
      <c r="D90" s="20" t="s">
        <v>30</v>
      </c>
      <c r="E90" s="20" t="s">
        <v>91</v>
      </c>
      <c r="F90" s="20" t="s">
        <v>86</v>
      </c>
      <c r="G90" s="35">
        <v>44197</v>
      </c>
      <c r="H90" s="10" t="s">
        <v>94</v>
      </c>
      <c r="I90" s="7">
        <v>49500</v>
      </c>
      <c r="J90" s="7">
        <v>1783.43</v>
      </c>
      <c r="K90" s="7">
        <v>25</v>
      </c>
      <c r="L90" s="7">
        <f t="shared" si="9"/>
        <v>1420.65</v>
      </c>
      <c r="M90" s="7">
        <f t="shared" si="1"/>
        <v>3514.4999999999995</v>
      </c>
      <c r="N90" s="7">
        <f t="shared" si="8"/>
        <v>569.25</v>
      </c>
      <c r="O90" s="7">
        <f t="shared" si="2"/>
        <v>1504.8</v>
      </c>
      <c r="P90" s="7">
        <f t="shared" si="3"/>
        <v>3509.55</v>
      </c>
      <c r="Q90" s="27"/>
      <c r="R90" s="7">
        <f t="shared" ref="R90:R104" si="10">+P90+O90+N90+M90+L90</f>
        <v>10518.75</v>
      </c>
      <c r="S90" s="7">
        <v>25</v>
      </c>
      <c r="T90" s="27">
        <f t="shared" ref="T90:T103" si="11">S90+Q90+O90+L90+J90</f>
        <v>4733.88</v>
      </c>
      <c r="U90" s="7">
        <f t="shared" si="6"/>
        <v>7593.2999999999993</v>
      </c>
      <c r="V90" s="27">
        <f t="shared" si="7"/>
        <v>44766.12</v>
      </c>
    </row>
    <row r="91" spans="2:22" customFormat="1" ht="33" customHeight="1" thickBot="1" x14ac:dyDescent="0.25">
      <c r="B91" s="19">
        <v>72</v>
      </c>
      <c r="C91" s="37" t="s">
        <v>95</v>
      </c>
      <c r="D91" s="20" t="s">
        <v>29</v>
      </c>
      <c r="E91" s="20" t="s">
        <v>91</v>
      </c>
      <c r="F91" s="20" t="s">
        <v>86</v>
      </c>
      <c r="G91" s="35">
        <v>44228</v>
      </c>
      <c r="H91" s="9">
        <v>44408</v>
      </c>
      <c r="I91" s="7">
        <v>54450</v>
      </c>
      <c r="J91" s="7">
        <v>2482.0500000000002</v>
      </c>
      <c r="K91" s="7">
        <v>25</v>
      </c>
      <c r="L91" s="7">
        <f t="shared" si="9"/>
        <v>1562.7149999999999</v>
      </c>
      <c r="M91" s="7">
        <f t="shared" si="1"/>
        <v>3865.95</v>
      </c>
      <c r="N91" s="7">
        <f t="shared" si="8"/>
        <v>626.17499999999995</v>
      </c>
      <c r="O91" s="7">
        <f t="shared" si="2"/>
        <v>1655.28</v>
      </c>
      <c r="P91" s="7">
        <f t="shared" si="3"/>
        <v>3860.5050000000001</v>
      </c>
      <c r="Q91" s="27"/>
      <c r="R91" s="7">
        <f t="shared" si="10"/>
        <v>11570.625</v>
      </c>
      <c r="S91" s="7">
        <v>1025</v>
      </c>
      <c r="T91" s="27">
        <v>6725.09</v>
      </c>
      <c r="U91" s="7">
        <f t="shared" si="6"/>
        <v>8352.630000000001</v>
      </c>
      <c r="V91" s="27">
        <f t="shared" si="7"/>
        <v>47724.91</v>
      </c>
    </row>
    <row r="92" spans="2:22" customFormat="1" ht="33" customHeight="1" thickBot="1" x14ac:dyDescent="0.25">
      <c r="B92" s="19">
        <v>73</v>
      </c>
      <c r="C92" s="37" t="s">
        <v>120</v>
      </c>
      <c r="D92" s="20" t="s">
        <v>30</v>
      </c>
      <c r="E92" s="20" t="s">
        <v>91</v>
      </c>
      <c r="F92" s="20" t="s">
        <v>86</v>
      </c>
      <c r="G92" s="35">
        <v>44562</v>
      </c>
      <c r="H92" s="9">
        <v>44742</v>
      </c>
      <c r="I92" s="7">
        <v>49500</v>
      </c>
      <c r="J92" s="7">
        <v>1783.43</v>
      </c>
      <c r="K92" s="7">
        <v>25</v>
      </c>
      <c r="L92" s="7">
        <f t="shared" si="9"/>
        <v>1420.65</v>
      </c>
      <c r="M92" s="7">
        <f t="shared" si="1"/>
        <v>3514.4999999999995</v>
      </c>
      <c r="N92" s="7">
        <f t="shared" si="8"/>
        <v>569.25</v>
      </c>
      <c r="O92" s="7">
        <f t="shared" ref="O92:O104" si="12">+I92*3.04%</f>
        <v>1504.8</v>
      </c>
      <c r="P92" s="7">
        <f t="shared" ref="P92:P104" si="13">+I92*7.09%</f>
        <v>3509.55</v>
      </c>
      <c r="Q92" s="27"/>
      <c r="R92" s="7">
        <f t="shared" si="10"/>
        <v>10518.75</v>
      </c>
      <c r="S92" s="7">
        <v>2918.28</v>
      </c>
      <c r="T92" s="27">
        <f t="shared" si="11"/>
        <v>7627.16</v>
      </c>
      <c r="U92" s="7">
        <f t="shared" ref="U92:U103" si="14">+M92+N92+P92</f>
        <v>7593.2999999999993</v>
      </c>
      <c r="V92" s="27">
        <f t="shared" ref="V92:V104" si="15">I92-T92</f>
        <v>41872.839999999997</v>
      </c>
    </row>
    <row r="93" spans="2:22" customFormat="1" ht="33" customHeight="1" thickBot="1" x14ac:dyDescent="0.25">
      <c r="B93" s="19">
        <v>74</v>
      </c>
      <c r="C93" s="37" t="s">
        <v>150</v>
      </c>
      <c r="D93" s="20" t="s">
        <v>29</v>
      </c>
      <c r="E93" s="20" t="s">
        <v>91</v>
      </c>
      <c r="F93" s="20" t="s">
        <v>86</v>
      </c>
      <c r="G93" s="35">
        <v>44986</v>
      </c>
      <c r="H93" s="9"/>
      <c r="I93" s="7">
        <v>49500</v>
      </c>
      <c r="J93" s="7">
        <v>1783.43</v>
      </c>
      <c r="K93" s="7">
        <v>25</v>
      </c>
      <c r="L93" s="7">
        <f t="shared" si="9"/>
        <v>1420.65</v>
      </c>
      <c r="M93" s="7">
        <f t="shared" si="1"/>
        <v>3514.4999999999995</v>
      </c>
      <c r="N93" s="7">
        <f t="shared" si="8"/>
        <v>569.25</v>
      </c>
      <c r="O93" s="7">
        <f t="shared" si="12"/>
        <v>1504.8</v>
      </c>
      <c r="P93" s="7">
        <f t="shared" si="13"/>
        <v>3509.55</v>
      </c>
      <c r="Q93" s="27"/>
      <c r="R93" s="7">
        <f t="shared" si="10"/>
        <v>10518.75</v>
      </c>
      <c r="S93" s="7">
        <v>2025</v>
      </c>
      <c r="T93" s="27">
        <f t="shared" si="11"/>
        <v>6733.880000000001</v>
      </c>
      <c r="U93" s="7">
        <f t="shared" si="14"/>
        <v>7593.2999999999993</v>
      </c>
      <c r="V93" s="27">
        <f t="shared" si="15"/>
        <v>42766.119999999995</v>
      </c>
    </row>
    <row r="94" spans="2:22" customFormat="1" ht="33" customHeight="1" thickBot="1" x14ac:dyDescent="0.25">
      <c r="B94" s="19">
        <v>75</v>
      </c>
      <c r="C94" s="37" t="s">
        <v>151</v>
      </c>
      <c r="D94" s="20" t="s">
        <v>30</v>
      </c>
      <c r="E94" s="20" t="s">
        <v>91</v>
      </c>
      <c r="F94" s="20" t="s">
        <v>161</v>
      </c>
      <c r="G94" s="35">
        <v>44986</v>
      </c>
      <c r="H94" s="9"/>
      <c r="I94" s="7">
        <v>42350</v>
      </c>
      <c r="J94" s="7">
        <v>774.32</v>
      </c>
      <c r="K94" s="7">
        <v>25</v>
      </c>
      <c r="L94" s="7">
        <f t="shared" si="9"/>
        <v>1215.4449999999999</v>
      </c>
      <c r="M94" s="7">
        <f t="shared" si="1"/>
        <v>3006.85</v>
      </c>
      <c r="N94" s="7">
        <v>860.29</v>
      </c>
      <c r="O94" s="7">
        <f t="shared" si="12"/>
        <v>1287.44</v>
      </c>
      <c r="P94" s="7">
        <f t="shared" si="13"/>
        <v>3002.6150000000002</v>
      </c>
      <c r="Q94" s="27"/>
      <c r="R94" s="7">
        <f t="shared" si="10"/>
        <v>9372.64</v>
      </c>
      <c r="S94" s="7">
        <v>1926.56</v>
      </c>
      <c r="T94" s="27">
        <f t="shared" si="11"/>
        <v>5203.7649999999994</v>
      </c>
      <c r="U94" s="7">
        <f t="shared" si="14"/>
        <v>6869.7550000000001</v>
      </c>
      <c r="V94" s="27">
        <f t="shared" si="15"/>
        <v>37146.235000000001</v>
      </c>
    </row>
    <row r="95" spans="2:22" customFormat="1" ht="33" customHeight="1" thickBot="1" x14ac:dyDescent="0.25">
      <c r="B95" s="19">
        <v>76</v>
      </c>
      <c r="C95" s="37" t="s">
        <v>180</v>
      </c>
      <c r="D95" s="20" t="s">
        <v>29</v>
      </c>
      <c r="E95" s="20" t="s">
        <v>91</v>
      </c>
      <c r="F95" s="20" t="s">
        <v>86</v>
      </c>
      <c r="G95" s="35">
        <v>45108</v>
      </c>
      <c r="H95" s="9"/>
      <c r="I95" s="7">
        <v>54450</v>
      </c>
      <c r="J95" s="7">
        <v>2482.0500000000002</v>
      </c>
      <c r="K95" s="7">
        <v>25</v>
      </c>
      <c r="L95" s="7">
        <f t="shared" si="9"/>
        <v>1562.7149999999999</v>
      </c>
      <c r="M95" s="7">
        <f t="shared" si="1"/>
        <v>3865.95</v>
      </c>
      <c r="N95" s="7">
        <v>805</v>
      </c>
      <c r="O95" s="7">
        <f t="shared" si="12"/>
        <v>1655.28</v>
      </c>
      <c r="P95" s="7">
        <f t="shared" si="13"/>
        <v>3860.5050000000001</v>
      </c>
      <c r="Q95" s="27"/>
      <c r="R95" s="7">
        <f t="shared" si="10"/>
        <v>11749.45</v>
      </c>
      <c r="S95" s="7">
        <v>695</v>
      </c>
      <c r="T95" s="27">
        <f t="shared" si="11"/>
        <v>6395.0450000000001</v>
      </c>
      <c r="U95" s="7">
        <f t="shared" si="14"/>
        <v>8531.4549999999999</v>
      </c>
      <c r="V95" s="27">
        <f t="shared" si="15"/>
        <v>48054.955000000002</v>
      </c>
    </row>
    <row r="96" spans="2:22" customFormat="1" ht="33" customHeight="1" thickBot="1" x14ac:dyDescent="0.25">
      <c r="B96" s="19">
        <v>77</v>
      </c>
      <c r="C96" s="37" t="s">
        <v>157</v>
      </c>
      <c r="D96" s="20" t="s">
        <v>29</v>
      </c>
      <c r="E96" s="20" t="s">
        <v>97</v>
      </c>
      <c r="F96" s="20" t="s">
        <v>88</v>
      </c>
      <c r="G96" s="35">
        <v>44287</v>
      </c>
      <c r="H96" s="9">
        <v>44469</v>
      </c>
      <c r="I96" s="7">
        <v>30250</v>
      </c>
      <c r="J96" s="7">
        <v>0</v>
      </c>
      <c r="K96" s="7">
        <v>25</v>
      </c>
      <c r="L96" s="7">
        <f t="shared" si="9"/>
        <v>868.17499999999995</v>
      </c>
      <c r="M96" s="7">
        <f t="shared" si="1"/>
        <v>2147.75</v>
      </c>
      <c r="N96" s="7">
        <f t="shared" si="8"/>
        <v>347.875</v>
      </c>
      <c r="O96" s="7">
        <f t="shared" si="12"/>
        <v>919.6</v>
      </c>
      <c r="P96" s="7">
        <f t="shared" si="13"/>
        <v>2144.7250000000004</v>
      </c>
      <c r="Q96" s="27"/>
      <c r="R96" s="7">
        <f t="shared" si="10"/>
        <v>6428.1250000000009</v>
      </c>
      <c r="S96" s="7">
        <v>25</v>
      </c>
      <c r="T96" s="27">
        <v>1812.78</v>
      </c>
      <c r="U96" s="7">
        <f t="shared" si="14"/>
        <v>4640.3500000000004</v>
      </c>
      <c r="V96" s="27">
        <f t="shared" si="15"/>
        <v>28437.22</v>
      </c>
    </row>
    <row r="97" spans="1:22" customFormat="1" ht="33" customHeight="1" thickBot="1" x14ac:dyDescent="0.25">
      <c r="B97" s="19">
        <v>78</v>
      </c>
      <c r="C97" s="37" t="s">
        <v>152</v>
      </c>
      <c r="D97" s="20" t="s">
        <v>29</v>
      </c>
      <c r="E97" s="20" t="s">
        <v>97</v>
      </c>
      <c r="F97" s="20" t="s">
        <v>153</v>
      </c>
      <c r="G97" s="35">
        <v>44986</v>
      </c>
      <c r="H97" s="9"/>
      <c r="I97" s="7">
        <v>126500</v>
      </c>
      <c r="J97" s="7">
        <v>18338.830000000002</v>
      </c>
      <c r="K97" s="7">
        <v>25</v>
      </c>
      <c r="L97" s="7">
        <f t="shared" si="9"/>
        <v>3630.55</v>
      </c>
      <c r="M97" s="7">
        <f t="shared" si="1"/>
        <v>8981.5</v>
      </c>
      <c r="N97" s="7">
        <v>860.29</v>
      </c>
      <c r="O97" s="7">
        <f t="shared" si="12"/>
        <v>3845.6</v>
      </c>
      <c r="P97" s="7">
        <f t="shared" si="13"/>
        <v>8968.85</v>
      </c>
      <c r="Q97" s="27"/>
      <c r="R97" s="7">
        <f t="shared" si="10"/>
        <v>26286.79</v>
      </c>
      <c r="S97" s="7">
        <v>1038.76</v>
      </c>
      <c r="T97" s="27">
        <v>26853.74</v>
      </c>
      <c r="U97" s="7">
        <f t="shared" si="14"/>
        <v>18810.64</v>
      </c>
      <c r="V97" s="27">
        <f t="shared" si="15"/>
        <v>99646.26</v>
      </c>
    </row>
    <row r="98" spans="1:22" customFormat="1" ht="33" customHeight="1" thickBot="1" x14ac:dyDescent="0.25">
      <c r="B98" s="19">
        <v>79</v>
      </c>
      <c r="C98" s="37" t="s">
        <v>116</v>
      </c>
      <c r="D98" s="20" t="s">
        <v>29</v>
      </c>
      <c r="E98" s="20" t="s">
        <v>117</v>
      </c>
      <c r="F98" s="20" t="s">
        <v>100</v>
      </c>
      <c r="G98" s="35">
        <v>44501</v>
      </c>
      <c r="H98" s="10" t="s">
        <v>115</v>
      </c>
      <c r="I98" s="7">
        <v>30250</v>
      </c>
      <c r="J98" s="7">
        <v>0</v>
      </c>
      <c r="K98" s="7">
        <v>25</v>
      </c>
      <c r="L98" s="7">
        <f t="shared" si="9"/>
        <v>868.17499999999995</v>
      </c>
      <c r="M98" s="7">
        <f t="shared" si="1"/>
        <v>2147.75</v>
      </c>
      <c r="N98" s="7">
        <f t="shared" si="8"/>
        <v>347.875</v>
      </c>
      <c r="O98" s="7">
        <f t="shared" si="12"/>
        <v>919.6</v>
      </c>
      <c r="P98" s="7">
        <f t="shared" si="13"/>
        <v>2144.7250000000004</v>
      </c>
      <c r="Q98" s="27"/>
      <c r="R98" s="7">
        <f t="shared" si="10"/>
        <v>6428.1250000000009</v>
      </c>
      <c r="S98" s="7">
        <v>25</v>
      </c>
      <c r="T98" s="27">
        <f t="shared" si="11"/>
        <v>1812.7750000000001</v>
      </c>
      <c r="U98" s="7">
        <f t="shared" si="14"/>
        <v>4640.3500000000004</v>
      </c>
      <c r="V98" s="27">
        <f t="shared" si="15"/>
        <v>28437.224999999999</v>
      </c>
    </row>
    <row r="99" spans="1:22" customFormat="1" ht="33" customHeight="1" thickBot="1" x14ac:dyDescent="0.25">
      <c r="B99" s="19">
        <v>80</v>
      </c>
      <c r="C99" s="34" t="s">
        <v>99</v>
      </c>
      <c r="D99" s="20" t="s">
        <v>30</v>
      </c>
      <c r="E99" s="20" t="s">
        <v>98</v>
      </c>
      <c r="F99" s="20" t="s">
        <v>100</v>
      </c>
      <c r="G99" s="36">
        <v>44287</v>
      </c>
      <c r="H99" s="9">
        <v>44469</v>
      </c>
      <c r="I99" s="7">
        <v>30250</v>
      </c>
      <c r="J99" s="7">
        <v>0</v>
      </c>
      <c r="K99" s="7">
        <v>25</v>
      </c>
      <c r="L99" s="7">
        <f t="shared" si="9"/>
        <v>868.17499999999995</v>
      </c>
      <c r="M99" s="7">
        <f t="shared" si="1"/>
        <v>2147.75</v>
      </c>
      <c r="N99" s="7">
        <f t="shared" si="8"/>
        <v>347.875</v>
      </c>
      <c r="O99" s="7">
        <f t="shared" si="12"/>
        <v>919.6</v>
      </c>
      <c r="P99" s="7">
        <f t="shared" si="13"/>
        <v>2144.7250000000004</v>
      </c>
      <c r="Q99" s="27"/>
      <c r="R99" s="7">
        <f t="shared" si="10"/>
        <v>6428.1250000000009</v>
      </c>
      <c r="S99" s="7">
        <v>25</v>
      </c>
      <c r="T99" s="27">
        <f t="shared" si="11"/>
        <v>1812.7750000000001</v>
      </c>
      <c r="U99" s="7">
        <f t="shared" si="14"/>
        <v>4640.3500000000004</v>
      </c>
      <c r="V99" s="27">
        <f t="shared" si="15"/>
        <v>28437.224999999999</v>
      </c>
    </row>
    <row r="100" spans="1:22" customFormat="1" ht="33" customHeight="1" thickBot="1" x14ac:dyDescent="0.25">
      <c r="B100" s="19">
        <v>81</v>
      </c>
      <c r="C100" s="34" t="s">
        <v>101</v>
      </c>
      <c r="D100" s="20" t="s">
        <v>30</v>
      </c>
      <c r="E100" s="20" t="s">
        <v>98</v>
      </c>
      <c r="F100" s="20" t="s">
        <v>100</v>
      </c>
      <c r="G100" s="35">
        <v>44256</v>
      </c>
      <c r="H100" s="9">
        <v>44439</v>
      </c>
      <c r="I100" s="7">
        <v>30250</v>
      </c>
      <c r="J100" s="7">
        <v>0</v>
      </c>
      <c r="K100" s="7">
        <v>25</v>
      </c>
      <c r="L100" s="7">
        <f t="shared" si="9"/>
        <v>868.17499999999995</v>
      </c>
      <c r="M100" s="7">
        <f t="shared" si="1"/>
        <v>2147.75</v>
      </c>
      <c r="N100" s="7">
        <f t="shared" si="8"/>
        <v>347.875</v>
      </c>
      <c r="O100" s="7">
        <f t="shared" si="12"/>
        <v>919.6</v>
      </c>
      <c r="P100" s="7">
        <f t="shared" si="13"/>
        <v>2144.7250000000004</v>
      </c>
      <c r="Q100" s="27"/>
      <c r="R100" s="7">
        <f t="shared" si="10"/>
        <v>6428.1250000000009</v>
      </c>
      <c r="S100" s="7">
        <v>25</v>
      </c>
      <c r="T100" s="27">
        <f t="shared" si="11"/>
        <v>1812.7750000000001</v>
      </c>
      <c r="U100" s="7">
        <f t="shared" si="14"/>
        <v>4640.3500000000004</v>
      </c>
      <c r="V100" s="27">
        <f t="shared" si="15"/>
        <v>28437.224999999999</v>
      </c>
    </row>
    <row r="101" spans="1:22" customFormat="1" ht="33" customHeight="1" thickBot="1" x14ac:dyDescent="0.25">
      <c r="B101" s="19">
        <v>82</v>
      </c>
      <c r="C101" s="34" t="s">
        <v>113</v>
      </c>
      <c r="D101" s="20" t="s">
        <v>30</v>
      </c>
      <c r="E101" s="20" t="s">
        <v>98</v>
      </c>
      <c r="F101" s="20" t="s">
        <v>100</v>
      </c>
      <c r="G101" s="36">
        <v>44470</v>
      </c>
      <c r="H101" s="9">
        <v>44651</v>
      </c>
      <c r="I101" s="7">
        <v>30250</v>
      </c>
      <c r="J101" s="7">
        <v>0</v>
      </c>
      <c r="K101" s="7">
        <v>25</v>
      </c>
      <c r="L101" s="7">
        <f t="shared" si="9"/>
        <v>868.17499999999995</v>
      </c>
      <c r="M101" s="7">
        <f t="shared" si="1"/>
        <v>2147.75</v>
      </c>
      <c r="N101" s="7">
        <f t="shared" si="8"/>
        <v>347.875</v>
      </c>
      <c r="O101" s="7">
        <f t="shared" si="12"/>
        <v>919.6</v>
      </c>
      <c r="P101" s="7">
        <f t="shared" si="13"/>
        <v>2144.7250000000004</v>
      </c>
      <c r="Q101" s="27">
        <v>1715.46</v>
      </c>
      <c r="R101" s="7">
        <f t="shared" si="10"/>
        <v>6428.1250000000009</v>
      </c>
      <c r="S101" s="7">
        <v>1740.46</v>
      </c>
      <c r="T101" s="27">
        <v>3528.24</v>
      </c>
      <c r="U101" s="7">
        <f t="shared" si="14"/>
        <v>4640.3500000000004</v>
      </c>
      <c r="V101" s="27">
        <f t="shared" si="15"/>
        <v>26721.760000000002</v>
      </c>
    </row>
    <row r="102" spans="1:22" customFormat="1" ht="33" customHeight="1" thickBot="1" x14ac:dyDescent="0.25">
      <c r="B102" s="19">
        <v>83</v>
      </c>
      <c r="C102" s="34" t="s">
        <v>118</v>
      </c>
      <c r="D102" s="20" t="s">
        <v>29</v>
      </c>
      <c r="E102" s="20" t="s">
        <v>98</v>
      </c>
      <c r="F102" s="20" t="s">
        <v>40</v>
      </c>
      <c r="G102" s="36">
        <v>44501</v>
      </c>
      <c r="H102" s="10" t="s">
        <v>115</v>
      </c>
      <c r="I102" s="7">
        <v>30250</v>
      </c>
      <c r="J102" s="7">
        <v>0</v>
      </c>
      <c r="K102" s="7">
        <v>25</v>
      </c>
      <c r="L102" s="7">
        <f t="shared" si="9"/>
        <v>868.17499999999995</v>
      </c>
      <c r="M102" s="7">
        <f t="shared" ref="M102:M103" si="16">+I102*7.1%</f>
        <v>2147.75</v>
      </c>
      <c r="N102" s="7">
        <f t="shared" ref="N102:N104" si="17">+I102*1.15%</f>
        <v>347.875</v>
      </c>
      <c r="O102" s="7">
        <f t="shared" si="12"/>
        <v>919.6</v>
      </c>
      <c r="P102" s="7">
        <f t="shared" si="13"/>
        <v>2144.7250000000004</v>
      </c>
      <c r="Q102" s="27"/>
      <c r="R102" s="7">
        <f t="shared" si="10"/>
        <v>6428.1250000000009</v>
      </c>
      <c r="S102" s="7">
        <v>5025</v>
      </c>
      <c r="T102" s="27">
        <f t="shared" si="11"/>
        <v>6812.7750000000005</v>
      </c>
      <c r="U102" s="7">
        <f t="shared" si="14"/>
        <v>4640.3500000000004</v>
      </c>
      <c r="V102" s="27">
        <f t="shared" si="15"/>
        <v>23437.224999999999</v>
      </c>
    </row>
    <row r="103" spans="1:22" customFormat="1" ht="33" customHeight="1" thickBot="1" x14ac:dyDescent="0.25">
      <c r="B103" s="19">
        <v>84</v>
      </c>
      <c r="C103" s="34" t="s">
        <v>126</v>
      </c>
      <c r="D103" s="20" t="s">
        <v>29</v>
      </c>
      <c r="E103" s="20" t="s">
        <v>98</v>
      </c>
      <c r="F103" s="20" t="s">
        <v>100</v>
      </c>
      <c r="G103" s="36">
        <v>44682</v>
      </c>
      <c r="H103" s="9">
        <v>44865</v>
      </c>
      <c r="I103" s="7">
        <v>30250</v>
      </c>
      <c r="J103" s="7">
        <v>0</v>
      </c>
      <c r="K103" s="7">
        <v>25</v>
      </c>
      <c r="L103" s="7">
        <f t="shared" si="9"/>
        <v>868.17499999999995</v>
      </c>
      <c r="M103" s="7">
        <f t="shared" si="16"/>
        <v>2147.75</v>
      </c>
      <c r="N103" s="7">
        <f t="shared" si="17"/>
        <v>347.875</v>
      </c>
      <c r="O103" s="7">
        <f t="shared" si="12"/>
        <v>919.6</v>
      </c>
      <c r="P103" s="7">
        <f t="shared" si="13"/>
        <v>2144.7250000000004</v>
      </c>
      <c r="Q103" s="27"/>
      <c r="R103" s="7">
        <f t="shared" si="10"/>
        <v>6428.1250000000009</v>
      </c>
      <c r="S103" s="7">
        <v>25</v>
      </c>
      <c r="T103" s="27">
        <f t="shared" si="11"/>
        <v>1812.7750000000001</v>
      </c>
      <c r="U103" s="7">
        <f t="shared" si="14"/>
        <v>4640.3500000000004</v>
      </c>
      <c r="V103" s="27">
        <f t="shared" si="15"/>
        <v>28437.224999999999</v>
      </c>
    </row>
    <row r="104" spans="1:22" customFormat="1" ht="33" customHeight="1" thickBot="1" x14ac:dyDescent="0.25">
      <c r="B104" s="19">
        <v>85</v>
      </c>
      <c r="C104" s="34" t="s">
        <v>127</v>
      </c>
      <c r="D104" s="20" t="s">
        <v>30</v>
      </c>
      <c r="E104" s="20" t="s">
        <v>98</v>
      </c>
      <c r="F104" s="20" t="s">
        <v>100</v>
      </c>
      <c r="G104" s="36">
        <v>44682</v>
      </c>
      <c r="H104" s="9">
        <v>44865</v>
      </c>
      <c r="I104" s="7">
        <v>30250</v>
      </c>
      <c r="J104" s="7">
        <v>0</v>
      </c>
      <c r="K104" s="7">
        <v>25</v>
      </c>
      <c r="L104" s="7">
        <f t="shared" si="9"/>
        <v>868.17499999999995</v>
      </c>
      <c r="M104" s="7">
        <f>+I104*7.1%</f>
        <v>2147.75</v>
      </c>
      <c r="N104" s="7">
        <f t="shared" si="17"/>
        <v>347.875</v>
      </c>
      <c r="O104" s="7">
        <f t="shared" si="12"/>
        <v>919.6</v>
      </c>
      <c r="P104" s="7">
        <f t="shared" si="13"/>
        <v>2144.7250000000004</v>
      </c>
      <c r="Q104" s="27"/>
      <c r="R104" s="7">
        <f t="shared" si="10"/>
        <v>6428.1250000000009</v>
      </c>
      <c r="S104" s="7">
        <v>25</v>
      </c>
      <c r="T104" s="27">
        <f>S104+Q104+O104+L104+J104</f>
        <v>1812.7750000000001</v>
      </c>
      <c r="U104" s="7">
        <f>+M104+N104+P104</f>
        <v>4640.3500000000004</v>
      </c>
      <c r="V104" s="27">
        <f t="shared" si="15"/>
        <v>28437.224999999999</v>
      </c>
    </row>
    <row r="105" spans="1:22" ht="33" customHeight="1" thickBot="1" x14ac:dyDescent="0.25">
      <c r="A105" s="2"/>
      <c r="B105" s="56" t="s">
        <v>22</v>
      </c>
      <c r="C105" s="56"/>
      <c r="D105" s="56"/>
      <c r="E105" s="56"/>
      <c r="F105" s="56"/>
      <c r="G105" s="56"/>
      <c r="H105" s="56"/>
      <c r="I105" s="6">
        <f>SUM(I20:I104)</f>
        <v>4094766.67</v>
      </c>
      <c r="J105" s="6">
        <v>215786.53</v>
      </c>
      <c r="K105" s="6">
        <f>SUM(K20:K104)</f>
        <v>2125</v>
      </c>
      <c r="L105" s="6">
        <v>117520.01</v>
      </c>
      <c r="M105" s="6">
        <f>SUM(M20:M104)</f>
        <v>290728.43357000011</v>
      </c>
      <c r="N105" s="6">
        <v>43435.17</v>
      </c>
      <c r="O105" s="6">
        <f>SUM(O20:O104)</f>
        <v>124480.90676800012</v>
      </c>
      <c r="P105" s="6">
        <v>318096.59999999998</v>
      </c>
      <c r="Q105" s="6">
        <f t="shared" ref="Q105:U105" si="18">SUM(Q20:Q104)</f>
        <v>24016.439999999995</v>
      </c>
      <c r="R105" s="6">
        <f t="shared" si="18"/>
        <v>867922.63737500005</v>
      </c>
      <c r="S105" s="6">
        <f t="shared" si="18"/>
        <v>187936.39</v>
      </c>
      <c r="T105" s="6">
        <v>645723.84</v>
      </c>
      <c r="U105" s="6">
        <f t="shared" si="18"/>
        <v>625921.92717799963</v>
      </c>
      <c r="V105" s="6">
        <f>+I105-T105</f>
        <v>3449042.83</v>
      </c>
    </row>
    <row r="106" spans="1:22" ht="32.25" customHeight="1" x14ac:dyDescent="0.2">
      <c r="B106" s="30"/>
      <c r="C106" s="30"/>
      <c r="D106" s="30"/>
      <c r="E106" s="30"/>
      <c r="F106" s="33"/>
      <c r="G106" s="30"/>
      <c r="H106" s="30"/>
      <c r="I106" s="31"/>
      <c r="J106" s="31"/>
      <c r="K106" s="31"/>
      <c r="L106" s="3"/>
      <c r="M106" s="31"/>
      <c r="N106" s="31"/>
      <c r="O106" s="31"/>
      <c r="P106" s="31"/>
      <c r="Q106" s="31"/>
      <c r="R106" s="31"/>
      <c r="S106" s="32"/>
      <c r="T106" s="32"/>
      <c r="U106" s="31"/>
      <c r="V106" s="31"/>
    </row>
    <row r="107" spans="1:22" ht="32.25" customHeight="1" x14ac:dyDescent="0.2">
      <c r="B107" s="30"/>
      <c r="C107" s="30"/>
      <c r="D107" s="30"/>
      <c r="E107" s="30"/>
      <c r="F107" s="30"/>
      <c r="G107" s="30"/>
      <c r="H107" s="30"/>
      <c r="I107" s="31"/>
      <c r="J107" s="31"/>
      <c r="K107" s="31"/>
      <c r="L107" s="3"/>
      <c r="M107" s="31"/>
      <c r="N107" s="31"/>
      <c r="O107" s="31"/>
      <c r="P107" s="31"/>
      <c r="Q107" s="31"/>
      <c r="R107" s="31"/>
      <c r="S107" s="32"/>
      <c r="T107" s="32"/>
      <c r="U107" s="31"/>
      <c r="V107" s="31"/>
    </row>
    <row r="108" spans="1:22" ht="19.5" hidden="1" customHeight="1" x14ac:dyDescent="0.2">
      <c r="A108" s="2"/>
      <c r="B108" s="4"/>
      <c r="C108" s="5"/>
      <c r="D108" s="5"/>
      <c r="E108" s="5"/>
      <c r="F108" s="5"/>
      <c r="G108" s="5"/>
      <c r="H108" s="5"/>
      <c r="I108" s="3"/>
      <c r="J108" s="3"/>
      <c r="K108" s="3"/>
      <c r="L108" s="3"/>
      <c r="M108" s="3"/>
      <c r="S108" s="24"/>
      <c r="T108" s="24"/>
    </row>
    <row r="109" spans="1:22" ht="20.100000000000001" customHeight="1" x14ac:dyDescent="0.2">
      <c r="A109" s="2"/>
      <c r="D109" s="2"/>
      <c r="E109" s="2"/>
      <c r="F109" s="2"/>
      <c r="H109" s="2"/>
      <c r="I109" s="2"/>
      <c r="J109" s="2"/>
      <c r="K109" s="2"/>
      <c r="R109" s="25"/>
      <c r="T109" s="24"/>
      <c r="U109" s="24"/>
    </row>
    <row r="110" spans="1:22" ht="20.100000000000001" customHeight="1" x14ac:dyDescent="0.2">
      <c r="A110" s="2"/>
      <c r="D110" s="2"/>
      <c r="E110" s="2"/>
      <c r="F110" s="2"/>
      <c r="H110" s="2"/>
      <c r="I110" s="2"/>
      <c r="J110" s="2"/>
      <c r="K110" s="2"/>
      <c r="S110" s="24"/>
    </row>
    <row r="111" spans="1:22" ht="20.100000000000001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H112" s="2"/>
      <c r="I112" s="2"/>
      <c r="J112" s="2"/>
      <c r="K112" s="2"/>
    </row>
    <row r="113" spans="1:21" ht="20.100000000000001" customHeight="1" x14ac:dyDescent="0.2">
      <c r="A113" s="2"/>
      <c r="D113" s="2"/>
      <c r="E113" s="2"/>
      <c r="F113" s="2"/>
      <c r="H113" s="2"/>
      <c r="I113" s="2"/>
      <c r="J113" s="2"/>
      <c r="K113" s="2"/>
    </row>
    <row r="114" spans="1:21" ht="20.100000000000001" customHeight="1" x14ac:dyDescent="0.2">
      <c r="A114" s="2"/>
      <c r="D114" s="2"/>
      <c r="E114" s="2"/>
      <c r="F114" s="2"/>
      <c r="H114" s="2"/>
      <c r="I114" s="2"/>
      <c r="J114" s="2"/>
      <c r="K114" s="2"/>
    </row>
    <row r="115" spans="1:21" ht="20.100000000000001" customHeight="1" x14ac:dyDescent="0.2">
      <c r="A115" s="2"/>
      <c r="D115" s="2"/>
      <c r="E115" s="2"/>
      <c r="F115" s="2"/>
      <c r="H115" s="2"/>
      <c r="I115" s="24"/>
      <c r="J115" s="2"/>
      <c r="K115" s="2"/>
      <c r="U115" s="24"/>
    </row>
    <row r="116" spans="1:2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2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2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21" ht="20.100000000000001" customHeight="1" x14ac:dyDescent="0.2">
      <c r="A119" s="2"/>
      <c r="D119" s="2"/>
      <c r="E119" s="2"/>
      <c r="F119" s="2"/>
      <c r="H119" s="2"/>
      <c r="I119" s="2"/>
      <c r="J119" s="2"/>
      <c r="K119" s="2"/>
    </row>
    <row r="120" spans="1:21" ht="20.100000000000001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21" ht="20.100000000000001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21" ht="30.95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21" ht="30.95" customHeight="1" x14ac:dyDescent="0.2">
      <c r="A123" s="2"/>
      <c r="D123" s="2"/>
      <c r="E123" s="2"/>
      <c r="F123" s="2"/>
      <c r="H123" s="2"/>
      <c r="I123" s="2"/>
      <c r="J123" s="2"/>
      <c r="K123" s="2"/>
    </row>
    <row r="124" spans="1:21" ht="30.95" customHeight="1" x14ac:dyDescent="0.2">
      <c r="A124" s="2"/>
      <c r="D124" s="2"/>
      <c r="E124" s="2"/>
      <c r="F124" s="2"/>
      <c r="H124" s="2"/>
      <c r="I124" s="2"/>
      <c r="J124" s="2"/>
      <c r="K124" s="2"/>
    </row>
    <row r="125" spans="1:21" ht="30.95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21" x14ac:dyDescent="0.2">
      <c r="D126" s="2"/>
      <c r="E126" s="2"/>
      <c r="F126" s="2"/>
      <c r="H126" s="2"/>
      <c r="I126" s="2"/>
      <c r="J126" s="2"/>
      <c r="K126" s="2"/>
    </row>
    <row r="127" spans="1:21" x14ac:dyDescent="0.2">
      <c r="D127" s="2"/>
      <c r="E127" s="2"/>
      <c r="F127" s="2"/>
      <c r="H127" s="2"/>
      <c r="I127" s="2"/>
      <c r="J127" s="2"/>
      <c r="K127" s="2"/>
    </row>
    <row r="128" spans="1:21" ht="30.95" customHeight="1" x14ac:dyDescent="0.2">
      <c r="A128" s="2"/>
      <c r="D128" s="2"/>
      <c r="E128" s="2"/>
      <c r="F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  <row r="4287" spans="1:11" x14ac:dyDescent="0.2">
      <c r="A4287" s="2"/>
      <c r="D4287" s="2"/>
      <c r="E4287" s="2"/>
      <c r="F4287" s="2"/>
      <c r="H4287" s="2"/>
      <c r="I4287" s="2"/>
      <c r="J4287" s="2"/>
      <c r="K4287" s="2"/>
    </row>
    <row r="4288" spans="1:11" x14ac:dyDescent="0.2">
      <c r="A4288" s="2"/>
      <c r="D4288" s="2"/>
      <c r="E4288" s="2"/>
      <c r="F4288" s="2"/>
      <c r="H4288" s="2"/>
      <c r="I4288" s="2"/>
      <c r="J4288" s="2"/>
      <c r="K4288" s="2"/>
    </row>
    <row r="4289" spans="1:11" x14ac:dyDescent="0.2">
      <c r="A4289" s="2"/>
      <c r="D4289" s="2"/>
      <c r="E4289" s="2"/>
      <c r="F4289" s="2"/>
      <c r="H4289" s="2"/>
      <c r="I4289" s="2"/>
      <c r="J4289" s="2"/>
      <c r="K4289" s="2"/>
    </row>
  </sheetData>
  <mergeCells count="22">
    <mergeCell ref="B105:H105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1" max="21" man="1"/>
    <brk id="119" max="21" man="1"/>
    <brk id="120" max="21" man="1"/>
    <brk id="122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2024-02-06T12:35:27Z</dcterms:modified>
</cp:coreProperties>
</file>