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5" windowWidth="19200" windowHeight="11460" activeTab="0"/>
  </bookViews>
  <sheets>
    <sheet name="Ejecución" sheetId="1" r:id="rId1"/>
    <sheet name="Resumen" sheetId="2" r:id="rId2"/>
  </sheets>
  <definedNames>
    <definedName name="MyExchangeRate">#REF!</definedName>
    <definedName name="_xlnm.Print_Titles" localSheetId="0">'Ejecución'!$1:$18</definedName>
  </definedNames>
  <calcPr fullCalcOnLoad="1"/>
</workbook>
</file>

<file path=xl/sharedStrings.xml><?xml version="1.0" encoding="utf-8"?>
<sst xmlns="http://schemas.openxmlformats.org/spreadsheetml/2006/main" count="423" uniqueCount="217">
  <si>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</si>
  <si>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</si>
  <si>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</si>
  <si>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</si>
  <si>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</si>
  <si>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</si>
  <si>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</si>
  <si>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</si>
  <si>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</si>
  <si>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</si>
  <si>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</si>
  <si>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</si>
  <si>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</si>
  <si>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</si>
  <si>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</si>
  <si>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</si>
  <si>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</si>
  <si>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</si>
  <si>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</si>
  <si>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</si>
  <si>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</si>
  <si>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</si>
  <si>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</si>
  <si>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</si>
  <si>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</si>
  <si>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</si>
  <si>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</si>
  <si>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</si>
  <si>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</si>
  <si>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</si>
  <si>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</si>
  <si>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</si>
  <si>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</si>
  <si>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</si>
  <si>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</si>
  <si>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</si>
  <si>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</si>
  <si>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</si>
  <si>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</si>
  <si>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</si>
  <si>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</si>
  <si>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</si>
  <si>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</si>
  <si>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</si>
  <si>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</si>
  <si>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</si>
  <si>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</si>
  <si>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</si>
  <si>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</si>
  <si>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</si>
  <si>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</si>
  <si>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</si>
  <si>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</si>
  <si>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</si>
  <si>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</si>
  <si>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</si>
  <si>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</si>
  <si>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</si>
  <si>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</si>
  <si>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</si>
  <si>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</si>
  <si>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</si>
  <si>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</si>
  <si>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</si>
  <si>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</si>
  <si>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</si>
  <si>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</si>
  <si>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</si>
  <si>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</si>
  <si>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</si>
  <si>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</si>
  <si>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</si>
  <si>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</si>
  <si>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</si>
  <si>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</si>
  <si>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</si>
  <si>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</si>
  <si>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</si>
  <si>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</si>
  <si>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</si>
  <si>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</si>
  <si>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</si>
  <si>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</si>
  <si>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</si>
  <si>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</si>
  <si>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</si>
  <si>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</si>
  <si>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</si>
  <si>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</si>
  <si>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</si>
  <si>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</si>
  <si>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</si>
  <si>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</si>
  <si>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</si>
  <si>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</si>
  <si>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</si>
  <si>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</si>
  <si>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</si>
  <si>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</si>
  <si>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</si>
  <si>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</si>
  <si>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</si>
  <si>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</si>
  <si>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</si>
  <si>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</si>
  <si>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</si>
  <si>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</si>
  <si>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</si>
  <si>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</si>
  <si>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Lubricantes</t>
  </si>
  <si>
    <t>Utiles destinados a actividades deportivas y recreativas</t>
  </si>
  <si>
    <t xml:space="preserve">Utiles de cocina y comedor 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</si>
  <si>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</si>
  <si>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</si>
  <si>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</si>
  <si>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</si>
  <si>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</si>
  <si>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</si>
  <si>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</si>
  <si>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</si>
  <si>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</si>
  <si>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</si>
  <si>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</si>
  <si>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</si>
  <si>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</si>
  <si>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</si>
  <si>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</si>
  <si>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</si>
  <si>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</si>
  <si>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</si>
  <si>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</si>
  <si>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</si>
  <si>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</si>
  <si>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</si>
  <si>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</si>
  <si>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</si>
  <si>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</si>
  <si>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</si>
  <si>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</si>
  <si>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</si>
  <si>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</si>
  <si>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</si>
  <si>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</si>
  <si>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</si>
  <si>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</si>
  <si>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</si>
  <si>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</si>
  <si>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</si>
  <si>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</si>
  <si>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</si>
  <si>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</si>
  <si>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</si>
  <si>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</si>
  <si>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</si>
  <si>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REPUBLICA DOMINICANA</t>
  </si>
  <si>
    <t>MINISTERIO DE HACIENDA</t>
  </si>
  <si>
    <t>Departamento de Presupuesto</t>
  </si>
  <si>
    <t>RESUMEN EJECUCION PRESUPUESTARIA</t>
  </si>
  <si>
    <t xml:space="preserve">RESUMEN GENERAL PRESUPUESTADO Y EJECUTADO </t>
  </si>
  <si>
    <t>DETALLE</t>
  </si>
  <si>
    <t>MONTO RD$</t>
  </si>
  <si>
    <t>Total Ejecución</t>
  </si>
  <si>
    <t>Disponible para el período</t>
  </si>
  <si>
    <t>Presupuesto vigente</t>
  </si>
  <si>
    <t>Dirección General de Jubilaciones y Pensiones a Cargo del Estado</t>
  </si>
  <si>
    <t>VIATICOS</t>
  </si>
  <si>
    <t>Viáticos dentro del país</t>
  </si>
  <si>
    <t>CONTRATACION DE SERVICIOS</t>
  </si>
  <si>
    <t>Contratación de obras menores</t>
  </si>
  <si>
    <t>REMUNERACIONES Y CONTRIBUCIONES</t>
  </si>
  <si>
    <t>Personal contratados y/o igualado</t>
  </si>
  <si>
    <t>Total Remuneraciones y Contribuciones</t>
  </si>
  <si>
    <t>Servicios Telefónico de larga distancia</t>
  </si>
  <si>
    <t xml:space="preserve">Total Contratación de Servicios </t>
  </si>
  <si>
    <t>Suplencias</t>
  </si>
  <si>
    <t>Prima de transporte</t>
  </si>
  <si>
    <t>Articulos de plástico</t>
  </si>
  <si>
    <t>Sueldos personal nominal en periodo de prueba</t>
  </si>
  <si>
    <t>Instalaciones eléctricas</t>
  </si>
  <si>
    <t>Equipos computacional</t>
  </si>
  <si>
    <t>Otros equipos de transporte</t>
  </si>
  <si>
    <t>Pago de horas extraordinarias</t>
  </si>
  <si>
    <t>Productos de artes gráficas</t>
  </si>
  <si>
    <t>OTROS SERVICIOS NO INCLUIDOS EN CONCEPTOS ANTE</t>
  </si>
  <si>
    <t>Aceites y grasas</t>
  </si>
  <si>
    <t>Productos químicos y conexos</t>
  </si>
  <si>
    <t>Utiles de escritorios, oficina, informática y de enseñanza</t>
  </si>
  <si>
    <t>Productos y útiles varios no identificados precedentemente</t>
  </si>
  <si>
    <t>Sistemas de aire acondicionado, calefación y de refrigeración industrial y com</t>
  </si>
  <si>
    <t xml:space="preserve">                                                                                                             </t>
  </si>
  <si>
    <t>Publicidad y propaganda</t>
  </si>
  <si>
    <t>Materiales de limpieza</t>
  </si>
  <si>
    <t>Mantenimiento y reparacioón de muebles y equipos de oficina</t>
  </si>
  <si>
    <t>Mantenimiento y reparación de equipo para computación</t>
  </si>
  <si>
    <t>“Año del Desarrollo Agroforestal”</t>
  </si>
  <si>
    <t>Productos de cemento, cal, asbesto, yeso y arcilla</t>
  </si>
  <si>
    <t>Producto de cemento</t>
  </si>
  <si>
    <t>Productos ferrosos</t>
  </si>
  <si>
    <t>Productos no ferrosos</t>
  </si>
  <si>
    <t>Estructuras metálicas acabadas</t>
  </si>
  <si>
    <t>Productos de hojalata</t>
  </si>
  <si>
    <t>Accesorios de metal</t>
  </si>
  <si>
    <t>Bonos para útiles diversos</t>
  </si>
  <si>
    <t>Mantenimiento y reparación de equipos de tracción y elevación</t>
  </si>
  <si>
    <t>“Año del  Desarrollo Agroforestal”</t>
  </si>
  <si>
    <t>Sueldo Anual No. 13</t>
  </si>
  <si>
    <t>EQUIPOS DE DEFENSA Y SEGURIDAD</t>
  </si>
  <si>
    <t>Equipos de seguridad</t>
  </si>
  <si>
    <t xml:space="preserve">Insecticidas, fumigación y otros </t>
  </si>
  <si>
    <t>DIETAS Y GASTOS DE REPRESENTACION</t>
  </si>
  <si>
    <t>Dietas</t>
  </si>
  <si>
    <t>Dietas en el país</t>
  </si>
  <si>
    <t>Maderas, corcho y sus manufacturas</t>
  </si>
  <si>
    <t>Periodo del  01/10/2017 Al 31/10/2017</t>
  </si>
  <si>
    <t>Ejecución Octubre</t>
  </si>
  <si>
    <t>Ejecución Presupuestaria - Ejecución Octubre</t>
  </si>
  <si>
    <t>Del 01/10/2017 Al 31/10/2017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</si>
</sst>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3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0" fontId="4" fillId="0" borderId="0" xfId="54" applyFont="1" applyBorder="1" applyAlignment="1">
      <alignment wrapText="1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4" fontId="12" fillId="0" borderId="11" xfId="0" applyNumberFormat="1" applyFont="1" applyBorder="1" applyAlignment="1">
      <alignment horizontal="center" vertical="center" wrapText="1"/>
    </xf>
    <xf numFmtId="0" fontId="12" fillId="0" borderId="0" xfId="54" applyFont="1">
      <alignment wrapText="1"/>
    </xf>
    <xf numFmtId="0" fontId="13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1" fillId="0" borderId="0" xfId="54" applyNumberFormat="1" applyFont="1" applyBorder="1">
      <alignment wrapText="1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4" applyFont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54" applyFont="1" applyAlignment="1">
      <alignment horizontal="center" wrapText="1"/>
    </xf>
    <xf numFmtId="0" fontId="12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400050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9229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1" name="Chart 3"/>
        <xdr:cNvGraphicFramePr/>
      </xdr:nvGraphicFramePr>
      <xdr:xfrm>
        <a:off x="1181100" y="2857500"/>
        <a:ext cx="497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1038225</xdr:colOff>
      <xdr:row>0</xdr:row>
      <xdr:rowOff>0</xdr:rowOff>
    </xdr:from>
    <xdr:to>
      <xdr:col>4</xdr:col>
      <xdr:colOff>276225</xdr:colOff>
      <xdr:row>3</xdr:row>
      <xdr:rowOff>38100</xdr:rowOff>
    </xdr:to>
    <xdr:pic>
      <xdr:nvPicPr>
        <xdr:cNvPr id="2" name="Imagen 1" descr="http://apoart.mex.tl/imagesnew/6/0/1/7/5/escudo%20R.D.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0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K217"/>
  <sheetViews>
    <sheetView showZeros="0" tabSelected="1" workbookViewId="0" topLeftCell="A1">
      <selection activeCell="L17" sqref="L17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4.8515625" style="1" customWidth="1"/>
    <col min="7" max="7" width="16.8515625" style="2" customWidth="1"/>
    <col min="8" max="8" width="16.140625" style="2" customWidth="1"/>
    <col min="9" max="9" width="13.7109375" style="2" customWidth="1"/>
    <col min="10" max="10" width="17.8515625" style="2" customWidth="1"/>
    <col min="11" max="11" width="12.7109375" style="1" bestFit="1" customWidth="1"/>
    <col min="12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00"/>
      <c r="C4" s="100"/>
      <c r="D4" s="100"/>
      <c r="E4" s="100"/>
      <c r="F4" s="100"/>
      <c r="G4" s="100"/>
      <c r="H4" s="100"/>
      <c r="I4" s="100"/>
      <c r="J4" s="100"/>
    </row>
    <row r="5" spans="2:10" ht="23.25">
      <c r="B5" s="101"/>
      <c r="C5" s="101"/>
      <c r="D5" s="101"/>
      <c r="E5" s="101"/>
      <c r="F5" s="101"/>
      <c r="G5" s="101"/>
      <c r="H5" s="101"/>
      <c r="I5" s="101"/>
      <c r="J5" s="101"/>
    </row>
    <row r="6" spans="1:10" ht="23.25">
      <c r="A6" s="101" t="s">
        <v>194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8.75">
      <c r="A7" s="99" t="s">
        <v>12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18.75">
      <c r="A8" s="99" t="s">
        <v>150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15.75">
      <c r="A9" s="100" t="s">
        <v>151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5.75">
      <c r="A10" s="102" t="s">
        <v>213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0" ht="15.75">
      <c r="A11" s="102" t="s">
        <v>3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97" t="s">
        <v>10</v>
      </c>
      <c r="C13" s="97"/>
      <c r="D13" s="97"/>
      <c r="E13" s="97"/>
      <c r="F13" s="97"/>
      <c r="G13" s="10"/>
      <c r="H13" s="10"/>
      <c r="I13" s="10"/>
      <c r="J13" s="43">
        <v>170123445</v>
      </c>
    </row>
    <row r="14" spans="2:10" ht="16.5" customHeight="1">
      <c r="B14" s="97" t="s">
        <v>11</v>
      </c>
      <c r="C14" s="97"/>
      <c r="D14" s="97"/>
      <c r="E14" s="97"/>
      <c r="F14" s="97"/>
      <c r="G14" s="10"/>
      <c r="H14" s="10"/>
      <c r="I14" s="10"/>
      <c r="J14" s="74">
        <v>104519438.51</v>
      </c>
    </row>
    <row r="15" spans="2:10" ht="16.5" customHeight="1">
      <c r="B15" s="98" t="s">
        <v>50</v>
      </c>
      <c r="C15" s="98"/>
      <c r="D15" s="98"/>
      <c r="E15" s="98"/>
      <c r="F15" s="98"/>
      <c r="G15" s="10"/>
      <c r="H15" s="10"/>
      <c r="I15" s="10"/>
      <c r="J15" s="43">
        <f>+J13-J14</f>
        <v>65604006.489999995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96" t="s">
        <v>5</v>
      </c>
      <c r="C17" s="96"/>
      <c r="D17" s="96"/>
      <c r="E17" s="96"/>
      <c r="F17" s="96"/>
      <c r="G17" s="96"/>
      <c r="H17" s="18"/>
      <c r="I17" s="18"/>
      <c r="J17" s="45"/>
    </row>
    <row r="18" spans="1:10" ht="63.75" customHeight="1">
      <c r="A18" s="55" t="s">
        <v>56</v>
      </c>
      <c r="B18" s="55" t="s">
        <v>57</v>
      </c>
      <c r="C18" s="55" t="s">
        <v>58</v>
      </c>
      <c r="D18" s="55" t="s">
        <v>59</v>
      </c>
      <c r="E18" s="55" t="s">
        <v>60</v>
      </c>
      <c r="F18" s="19" t="s">
        <v>7</v>
      </c>
      <c r="G18" s="44" t="s">
        <v>49</v>
      </c>
      <c r="H18" s="44" t="s">
        <v>13</v>
      </c>
      <c r="I18" s="44" t="s">
        <v>214</v>
      </c>
      <c r="J18" s="46"/>
    </row>
    <row r="19" spans="1:10" ht="18.75" customHeight="1">
      <c r="A19" s="58">
        <v>2</v>
      </c>
      <c r="B19" s="20" t="s">
        <v>61</v>
      </c>
      <c r="C19" s="20"/>
      <c r="D19" s="21"/>
      <c r="E19" s="21"/>
      <c r="F19" s="41" t="s">
        <v>169</v>
      </c>
      <c r="G19" s="61">
        <f>+G20+G33+G41+G44+G48</f>
        <v>135501046</v>
      </c>
      <c r="H19" s="61">
        <f>+H20+H33+H41+H44+H48</f>
        <v>145041046</v>
      </c>
      <c r="I19" s="61">
        <f>+I20+I33+I44+I48</f>
        <v>10199861.25</v>
      </c>
      <c r="J19" s="22" t="s">
        <v>14</v>
      </c>
    </row>
    <row r="20" spans="1:10" ht="18.75" customHeight="1">
      <c r="A20" s="54">
        <v>2</v>
      </c>
      <c r="B20" s="57" t="s">
        <v>62</v>
      </c>
      <c r="C20" s="57" t="s">
        <v>62</v>
      </c>
      <c r="D20" s="11" t="s">
        <v>14</v>
      </c>
      <c r="E20" s="11"/>
      <c r="F20" s="11" t="s">
        <v>54</v>
      </c>
      <c r="G20" s="13">
        <f>+G21+G23+G28</f>
        <v>90798002</v>
      </c>
      <c r="H20" s="13">
        <f>+H21+H23+H28+H30</f>
        <v>105399899</v>
      </c>
      <c r="I20" s="13">
        <f>+I21+I23+I27+I28+I30</f>
        <v>7184654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55</v>
      </c>
      <c r="G21" s="13">
        <f>SUM(G22)</f>
        <v>62833848</v>
      </c>
      <c r="H21" s="13">
        <f>SUM(H22)</f>
        <v>63033848</v>
      </c>
      <c r="I21" s="13">
        <f>SUM(I22)</f>
        <v>5185654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63</v>
      </c>
      <c r="G22" s="14">
        <v>62833848</v>
      </c>
      <c r="H22" s="14">
        <v>63033848</v>
      </c>
      <c r="I22" s="14">
        <v>5185654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64</v>
      </c>
      <c r="G23" s="13">
        <f>SUM(G24:G26)</f>
        <v>20990000</v>
      </c>
      <c r="H23" s="13">
        <f>+H24+H25+H26+H27</f>
        <v>34833897</v>
      </c>
      <c r="I23" s="13">
        <f>+I24+I25+I26</f>
        <v>1999000</v>
      </c>
      <c r="J23" s="13" t="s">
        <v>14</v>
      </c>
      <c r="K23" s="1">
        <v>0</v>
      </c>
    </row>
    <row r="24" spans="1:11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170</v>
      </c>
      <c r="G24" s="14">
        <v>18506000</v>
      </c>
      <c r="H24" s="14">
        <v>32180897</v>
      </c>
      <c r="I24" s="14">
        <v>1999000</v>
      </c>
      <c r="J24" s="9" t="s">
        <v>14</v>
      </c>
      <c r="K24" s="77">
        <f>+K22+K23</f>
        <v>0</v>
      </c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174</v>
      </c>
      <c r="G25" s="14">
        <v>876000</v>
      </c>
      <c r="H25" s="14">
        <v>1045000</v>
      </c>
      <c r="I25" s="14">
        <v>0</v>
      </c>
      <c r="J25" s="9"/>
      <c r="K25" s="77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5</v>
      </c>
      <c r="F26" s="34" t="s">
        <v>177</v>
      </c>
      <c r="G26" s="14">
        <v>1608000</v>
      </c>
      <c r="H26" s="14">
        <v>1608000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65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205</v>
      </c>
      <c r="G28" s="13">
        <f>+G29</f>
        <v>6974154</v>
      </c>
      <c r="H28" s="13">
        <f>+H29</f>
        <v>7132154</v>
      </c>
      <c r="I28" s="13">
        <v>0</v>
      </c>
      <c r="J28" s="10" t="s">
        <v>22</v>
      </c>
    </row>
    <row r="29" spans="1:10" ht="12.75">
      <c r="A29" s="33">
        <v>2</v>
      </c>
      <c r="B29" s="6">
        <v>1</v>
      </c>
      <c r="C29" s="6">
        <v>1</v>
      </c>
      <c r="D29" s="6">
        <v>4</v>
      </c>
      <c r="E29" s="6">
        <v>1</v>
      </c>
      <c r="F29" s="34" t="s">
        <v>205</v>
      </c>
      <c r="G29" s="14">
        <v>6974154</v>
      </c>
      <c r="H29" s="14">
        <v>7132154</v>
      </c>
      <c r="I29" s="14"/>
      <c r="J29" s="10"/>
    </row>
    <row r="30" spans="1:10" ht="12.75">
      <c r="A30" s="59">
        <v>2</v>
      </c>
      <c r="B30" s="3">
        <v>1</v>
      </c>
      <c r="C30" s="3">
        <v>1</v>
      </c>
      <c r="D30" s="3">
        <v>5</v>
      </c>
      <c r="E30" s="3"/>
      <c r="F30" s="11" t="s">
        <v>66</v>
      </c>
      <c r="G30" s="13">
        <f>SUM(G31:G32)</f>
        <v>0</v>
      </c>
      <c r="H30" s="13">
        <f>SUM(H31:H32)</f>
        <v>400000</v>
      </c>
      <c r="I30" s="13">
        <f>SUM(I31:I32)</f>
        <v>0</v>
      </c>
      <c r="J30" s="13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3</v>
      </c>
      <c r="F31" s="34" t="s">
        <v>67</v>
      </c>
      <c r="G31" s="14">
        <v>0</v>
      </c>
      <c r="H31" s="14">
        <v>300000</v>
      </c>
      <c r="I31" s="14">
        <v>0</v>
      </c>
      <c r="J31" s="9" t="s">
        <v>14</v>
      </c>
    </row>
    <row r="32" spans="1:10" ht="12.75">
      <c r="A32" s="33">
        <v>2</v>
      </c>
      <c r="B32" s="6">
        <v>1</v>
      </c>
      <c r="C32" s="6">
        <v>1</v>
      </c>
      <c r="D32" s="6">
        <v>5</v>
      </c>
      <c r="E32" s="6">
        <v>4</v>
      </c>
      <c r="F32" s="34" t="s">
        <v>68</v>
      </c>
      <c r="G32" s="14">
        <v>0</v>
      </c>
      <c r="H32" s="14">
        <v>100000</v>
      </c>
      <c r="I32" s="14">
        <v>0</v>
      </c>
      <c r="J32" s="9" t="s">
        <v>14</v>
      </c>
    </row>
    <row r="33" spans="1:10" ht="12.75">
      <c r="A33" s="59">
        <v>2</v>
      </c>
      <c r="B33" s="3">
        <v>1</v>
      </c>
      <c r="C33" s="3">
        <v>2</v>
      </c>
      <c r="D33" s="3" t="s">
        <v>14</v>
      </c>
      <c r="E33" s="3"/>
      <c r="F33" s="11" t="s">
        <v>0</v>
      </c>
      <c r="G33" s="13">
        <f>+G34</f>
        <v>24947539</v>
      </c>
      <c r="H33" s="13">
        <f>SUM(H34)</f>
        <v>18047539</v>
      </c>
      <c r="I33" s="13">
        <f>SUM(I34)</f>
        <v>1972311.31</v>
      </c>
      <c r="J33" s="13" t="s">
        <v>14</v>
      </c>
    </row>
    <row r="34" spans="1:11" ht="12.75">
      <c r="A34" s="33">
        <v>2</v>
      </c>
      <c r="B34" s="3">
        <v>1</v>
      </c>
      <c r="C34" s="3">
        <v>2</v>
      </c>
      <c r="D34" s="3">
        <v>2</v>
      </c>
      <c r="E34" s="3"/>
      <c r="F34" s="11" t="s">
        <v>69</v>
      </c>
      <c r="G34" s="13">
        <f>+G35+G36+G37+G38+G39+G40</f>
        <v>24947539</v>
      </c>
      <c r="H34" s="13">
        <f>+H35+H36+H37+H38+H39+H40</f>
        <v>18047539</v>
      </c>
      <c r="I34" s="13">
        <f>SUM(I35:I40)</f>
        <v>1972311.31</v>
      </c>
      <c r="J34" s="13"/>
      <c r="K34" s="1" t="s">
        <v>14</v>
      </c>
    </row>
    <row r="35" spans="1:10" ht="12.75">
      <c r="A35" s="33">
        <v>2</v>
      </c>
      <c r="B35" s="3">
        <v>1</v>
      </c>
      <c r="C35" s="3">
        <v>2</v>
      </c>
      <c r="D35" s="3">
        <v>2</v>
      </c>
      <c r="E35" s="6">
        <v>2</v>
      </c>
      <c r="F35" s="34" t="s">
        <v>16</v>
      </c>
      <c r="G35" s="14">
        <v>17435385</v>
      </c>
      <c r="H35" s="14">
        <v>9035385</v>
      </c>
      <c r="I35" s="14">
        <v>13107.31</v>
      </c>
      <c r="J35" s="9" t="s">
        <v>14</v>
      </c>
    </row>
    <row r="36" spans="1:10" ht="12.75">
      <c r="A36" s="33">
        <v>2</v>
      </c>
      <c r="B36" s="3">
        <v>1</v>
      </c>
      <c r="C36" s="3">
        <v>1</v>
      </c>
      <c r="D36" s="3">
        <v>2</v>
      </c>
      <c r="E36" s="6">
        <v>3</v>
      </c>
      <c r="F36" s="34" t="s">
        <v>181</v>
      </c>
      <c r="G36" s="14">
        <v>0</v>
      </c>
      <c r="H36" s="14">
        <v>0</v>
      </c>
      <c r="I36" s="14">
        <v>0</v>
      </c>
      <c r="J36" s="9"/>
    </row>
    <row r="37" spans="1:10" ht="12.75">
      <c r="A37" s="33">
        <v>2</v>
      </c>
      <c r="B37" s="3">
        <v>1</v>
      </c>
      <c r="C37" s="3">
        <v>2</v>
      </c>
      <c r="D37" s="3">
        <v>2</v>
      </c>
      <c r="E37" s="6">
        <v>4</v>
      </c>
      <c r="F37" s="34" t="s">
        <v>175</v>
      </c>
      <c r="G37" s="14">
        <v>672000</v>
      </c>
      <c r="H37" s="14">
        <v>2172000</v>
      </c>
      <c r="I37" s="14">
        <v>222000</v>
      </c>
      <c r="J37" s="9"/>
    </row>
    <row r="38" spans="1:10" ht="12.75">
      <c r="A38" s="33">
        <v>2</v>
      </c>
      <c r="B38" s="3">
        <v>1</v>
      </c>
      <c r="C38" s="5">
        <v>2</v>
      </c>
      <c r="D38" s="5">
        <v>2</v>
      </c>
      <c r="E38" s="5">
        <v>2</v>
      </c>
      <c r="F38" s="8" t="s">
        <v>15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3">
        <v>1</v>
      </c>
      <c r="C39" s="5">
        <v>2</v>
      </c>
      <c r="D39" s="5">
        <v>2</v>
      </c>
      <c r="E39" s="5">
        <v>6</v>
      </c>
      <c r="F39" s="8" t="s">
        <v>17</v>
      </c>
      <c r="G39" s="14">
        <v>4000000</v>
      </c>
      <c r="H39" s="14">
        <v>3250000</v>
      </c>
      <c r="I39" s="14">
        <v>585954</v>
      </c>
      <c r="J39" s="9" t="s">
        <v>14</v>
      </c>
    </row>
    <row r="40" spans="1:10" ht="12.75">
      <c r="A40" s="33">
        <v>2</v>
      </c>
      <c r="B40" s="3">
        <v>1</v>
      </c>
      <c r="C40" s="5">
        <v>2</v>
      </c>
      <c r="D40" s="5">
        <v>2</v>
      </c>
      <c r="E40" s="5">
        <v>9</v>
      </c>
      <c r="F40" s="8" t="s">
        <v>128</v>
      </c>
      <c r="G40" s="14">
        <v>2840154</v>
      </c>
      <c r="H40" s="14">
        <v>3590154</v>
      </c>
      <c r="I40" s="14">
        <v>1151250</v>
      </c>
      <c r="J40" s="9" t="s">
        <v>14</v>
      </c>
    </row>
    <row r="41" spans="1:10" ht="12.75">
      <c r="A41" s="33">
        <v>2</v>
      </c>
      <c r="B41" s="3">
        <v>1</v>
      </c>
      <c r="C41" s="5">
        <v>3</v>
      </c>
      <c r="D41" s="5"/>
      <c r="E41" s="5"/>
      <c r="F41" s="11" t="s">
        <v>209</v>
      </c>
      <c r="G41" s="13">
        <f>+G42</f>
        <v>0</v>
      </c>
      <c r="H41" s="13">
        <f>+H42</f>
        <v>40000</v>
      </c>
      <c r="I41" s="14">
        <v>0</v>
      </c>
      <c r="J41" s="9"/>
    </row>
    <row r="42" spans="1:10" ht="12.75">
      <c r="A42" s="33">
        <v>2</v>
      </c>
      <c r="B42" s="3">
        <v>1</v>
      </c>
      <c r="C42" s="5">
        <v>3</v>
      </c>
      <c r="D42" s="5">
        <v>1</v>
      </c>
      <c r="E42" s="5"/>
      <c r="F42" s="11" t="s">
        <v>210</v>
      </c>
      <c r="G42" s="14">
        <v>0</v>
      </c>
      <c r="H42" s="13">
        <f>+H43</f>
        <v>40000</v>
      </c>
      <c r="I42" s="14"/>
      <c r="J42" s="9"/>
    </row>
    <row r="43" spans="1:10" ht="12.75">
      <c r="A43" s="33">
        <v>2</v>
      </c>
      <c r="B43" s="3">
        <v>1</v>
      </c>
      <c r="C43" s="5">
        <v>3</v>
      </c>
      <c r="D43" s="5">
        <v>1</v>
      </c>
      <c r="E43" s="60" t="s">
        <v>6</v>
      </c>
      <c r="F43" s="27" t="s">
        <v>211</v>
      </c>
      <c r="G43" s="14">
        <v>0</v>
      </c>
      <c r="H43" s="14">
        <v>40000</v>
      </c>
      <c r="I43" s="14"/>
      <c r="J43" s="9"/>
    </row>
    <row r="44" spans="1:10" ht="12.75">
      <c r="A44" s="33">
        <v>2</v>
      </c>
      <c r="B44" s="3">
        <v>1</v>
      </c>
      <c r="C44" s="5">
        <v>5</v>
      </c>
      <c r="D44" s="5" t="s">
        <v>14</v>
      </c>
      <c r="E44" s="5"/>
      <c r="F44" s="4" t="s">
        <v>8</v>
      </c>
      <c r="G44" s="13">
        <f>+G45</f>
        <v>8753904</v>
      </c>
      <c r="H44" s="13">
        <f>SUM(H45)</f>
        <v>9332154</v>
      </c>
      <c r="I44" s="13">
        <f>SUM(I45)</f>
        <v>0</v>
      </c>
      <c r="J44" s="9" t="s">
        <v>14</v>
      </c>
    </row>
    <row r="45" spans="1:10" ht="12.75">
      <c r="A45" s="33">
        <v>2</v>
      </c>
      <c r="B45" s="3">
        <v>1</v>
      </c>
      <c r="C45" s="5">
        <v>4</v>
      </c>
      <c r="D45" s="5">
        <v>2</v>
      </c>
      <c r="E45" s="5"/>
      <c r="F45" s="4" t="s">
        <v>70</v>
      </c>
      <c r="G45" s="13">
        <f>SUM(G46:G47)</f>
        <v>8753904</v>
      </c>
      <c r="H45" s="13">
        <f>SUM(H46:H47)</f>
        <v>9332154</v>
      </c>
      <c r="I45" s="13">
        <f>SUM(I46:I47)</f>
        <v>0</v>
      </c>
      <c r="J45" s="9" t="s">
        <v>22</v>
      </c>
    </row>
    <row r="46" spans="1:10" ht="12.75">
      <c r="A46" s="33">
        <v>2</v>
      </c>
      <c r="B46" s="3">
        <v>1</v>
      </c>
      <c r="C46" s="5">
        <v>4</v>
      </c>
      <c r="D46" s="5">
        <v>2</v>
      </c>
      <c r="E46" s="5">
        <v>1</v>
      </c>
      <c r="F46" s="8" t="s">
        <v>71</v>
      </c>
      <c r="G46" s="14">
        <v>1779750</v>
      </c>
      <c r="H46" s="14">
        <v>2200000</v>
      </c>
      <c r="I46" s="14">
        <v>0</v>
      </c>
      <c r="J46" s="9" t="s">
        <v>14</v>
      </c>
    </row>
    <row r="47" spans="1:10" ht="12.75">
      <c r="A47" s="33">
        <v>2</v>
      </c>
      <c r="B47" s="3">
        <v>1</v>
      </c>
      <c r="C47" s="5">
        <v>4</v>
      </c>
      <c r="D47" s="5">
        <v>2</v>
      </c>
      <c r="E47" s="5">
        <v>3</v>
      </c>
      <c r="F47" s="8" t="s">
        <v>72</v>
      </c>
      <c r="G47" s="14">
        <v>6974154</v>
      </c>
      <c r="H47" s="14">
        <v>7132154</v>
      </c>
      <c r="I47" s="14">
        <v>0</v>
      </c>
      <c r="J47" s="9" t="s">
        <v>14</v>
      </c>
    </row>
    <row r="48" spans="1:10" ht="12.75">
      <c r="A48" s="33">
        <v>2</v>
      </c>
      <c r="B48" s="3">
        <v>1</v>
      </c>
      <c r="C48" s="5">
        <v>5</v>
      </c>
      <c r="D48" s="5" t="s">
        <v>14</v>
      </c>
      <c r="E48" s="5"/>
      <c r="F48" s="4" t="s">
        <v>1</v>
      </c>
      <c r="G48" s="13">
        <f>SUM(G49:G51)</f>
        <v>11001601</v>
      </c>
      <c r="H48" s="13">
        <f>+H49+H50+H51</f>
        <v>12221454</v>
      </c>
      <c r="I48" s="13">
        <f>+I49+I50+I51</f>
        <v>1042895.9400000001</v>
      </c>
      <c r="J48" s="13" t="s">
        <v>14</v>
      </c>
    </row>
    <row r="49" spans="1:10" ht="12.75">
      <c r="A49" s="33">
        <v>2</v>
      </c>
      <c r="B49" s="3">
        <v>1</v>
      </c>
      <c r="C49" s="5">
        <v>5</v>
      </c>
      <c r="D49" s="5">
        <v>1</v>
      </c>
      <c r="E49" s="60" t="s">
        <v>6</v>
      </c>
      <c r="F49" s="8" t="s">
        <v>18</v>
      </c>
      <c r="G49" s="14">
        <v>5109051</v>
      </c>
      <c r="H49" s="14">
        <v>5520197</v>
      </c>
      <c r="I49" s="14">
        <v>484327.4</v>
      </c>
      <c r="J49" s="9"/>
    </row>
    <row r="50" spans="1:10" ht="12.75">
      <c r="A50" s="33">
        <v>2</v>
      </c>
      <c r="B50" s="3">
        <v>1</v>
      </c>
      <c r="C50" s="5">
        <v>5</v>
      </c>
      <c r="D50" s="5">
        <v>2</v>
      </c>
      <c r="E50" s="60" t="s">
        <v>6</v>
      </c>
      <c r="F50" s="8" t="s">
        <v>19</v>
      </c>
      <c r="G50" s="14">
        <v>5260379</v>
      </c>
      <c r="H50" s="14">
        <v>5960086</v>
      </c>
      <c r="I50" s="14">
        <v>496265.43</v>
      </c>
      <c r="J50" s="9"/>
    </row>
    <row r="51" spans="1:10" ht="12.75">
      <c r="A51" s="33">
        <v>2</v>
      </c>
      <c r="B51" s="3">
        <v>1</v>
      </c>
      <c r="C51" s="5">
        <v>5</v>
      </c>
      <c r="D51" s="5">
        <v>3</v>
      </c>
      <c r="E51" s="60" t="s">
        <v>6</v>
      </c>
      <c r="F51" s="8" t="s">
        <v>20</v>
      </c>
      <c r="G51" s="14">
        <v>632171</v>
      </c>
      <c r="H51" s="14">
        <v>741171</v>
      </c>
      <c r="I51" s="14">
        <v>62303.11</v>
      </c>
      <c r="J51" s="9"/>
    </row>
    <row r="52" spans="1:10" ht="12.75">
      <c r="A52" s="33">
        <v>2</v>
      </c>
      <c r="B52" s="3">
        <v>1</v>
      </c>
      <c r="C52" s="5"/>
      <c r="D52" s="5" t="s">
        <v>14</v>
      </c>
      <c r="E52" s="5"/>
      <c r="F52" s="4"/>
      <c r="G52" s="13"/>
      <c r="H52" s="13"/>
      <c r="I52" s="13"/>
      <c r="J52" s="9" t="s">
        <v>14</v>
      </c>
    </row>
    <row r="53" spans="1:10" ht="12.75">
      <c r="A53" s="33">
        <v>2</v>
      </c>
      <c r="B53" s="3">
        <v>1</v>
      </c>
      <c r="C53" s="5" t="s">
        <v>14</v>
      </c>
      <c r="D53" s="5" t="s">
        <v>14</v>
      </c>
      <c r="E53" s="5"/>
      <c r="F53" s="69" t="s">
        <v>171</v>
      </c>
      <c r="G53" s="22"/>
      <c r="H53" s="22"/>
      <c r="I53" s="22"/>
      <c r="J53" s="73">
        <f>+I48+I44+I33+I20</f>
        <v>10199861.25</v>
      </c>
    </row>
    <row r="54" spans="1:10" ht="12.75">
      <c r="A54" s="33">
        <v>2</v>
      </c>
      <c r="B54" s="3">
        <v>1</v>
      </c>
      <c r="C54" s="5" t="s">
        <v>14</v>
      </c>
      <c r="D54" s="5"/>
      <c r="E54" s="5"/>
      <c r="F54" s="4"/>
      <c r="G54" s="13"/>
      <c r="H54" s="13"/>
      <c r="I54" s="13"/>
      <c r="J54" s="9"/>
    </row>
    <row r="55" spans="1:10" ht="18.75" customHeight="1">
      <c r="A55" s="58">
        <v>2</v>
      </c>
      <c r="B55" s="58">
        <v>2</v>
      </c>
      <c r="C55" s="23" t="s">
        <v>14</v>
      </c>
      <c r="D55" s="24" t="s">
        <v>14</v>
      </c>
      <c r="E55" s="24"/>
      <c r="F55" s="53" t="s">
        <v>167</v>
      </c>
      <c r="G55" s="61">
        <f>+G56+G67+G70+G73+G75+G79+G83+G92</f>
        <v>8508800</v>
      </c>
      <c r="H55" s="61">
        <f>+H56+H67+H70+H73+H75+H79+H83+H92</f>
        <v>15973800</v>
      </c>
      <c r="I55" s="61">
        <f>+I56+I67+I70+I75+I83+I92</f>
        <v>224181.59000000003</v>
      </c>
      <c r="J55" s="61" t="s">
        <v>14</v>
      </c>
    </row>
    <row r="56" spans="1:10" ht="14.25" customHeight="1">
      <c r="A56" s="59">
        <v>2</v>
      </c>
      <c r="B56" s="3">
        <v>2</v>
      </c>
      <c r="C56" s="64" t="s">
        <v>62</v>
      </c>
      <c r="D56" s="30" t="s">
        <v>14</v>
      </c>
      <c r="E56" s="30"/>
      <c r="F56" s="42" t="s">
        <v>23</v>
      </c>
      <c r="G56" s="13">
        <f>SUM(G57:G61)+G62+G65</f>
        <v>1560000</v>
      </c>
      <c r="H56" s="13">
        <f>SUM(H57:H61)+H62+H65</f>
        <v>1560000</v>
      </c>
      <c r="I56" s="13">
        <f>SUM(I57:I61)+I62+I65</f>
        <v>88231.59000000001</v>
      </c>
      <c r="J56" s="13" t="s">
        <v>22</v>
      </c>
    </row>
    <row r="57" spans="1:10" ht="12.75">
      <c r="A57" s="33">
        <v>2</v>
      </c>
      <c r="B57" s="6">
        <v>1</v>
      </c>
      <c r="C57" s="28">
        <v>1</v>
      </c>
      <c r="D57" s="28">
        <v>1</v>
      </c>
      <c r="E57" s="28"/>
      <c r="F57" s="8" t="s">
        <v>73</v>
      </c>
      <c r="G57" s="14">
        <v>0</v>
      </c>
      <c r="H57" s="13">
        <v>0</v>
      </c>
      <c r="I57" s="14"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2</v>
      </c>
      <c r="E58" s="28"/>
      <c r="F58" s="8" t="s">
        <v>172</v>
      </c>
      <c r="G58" s="14">
        <v>200000</v>
      </c>
      <c r="H58" s="14">
        <v>200000</v>
      </c>
      <c r="I58" s="14">
        <v>8965.6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3</v>
      </c>
      <c r="E59" s="28"/>
      <c r="F59" s="8" t="s">
        <v>74</v>
      </c>
      <c r="G59" s="14">
        <v>1360000</v>
      </c>
      <c r="H59" s="14">
        <v>1360000</v>
      </c>
      <c r="I59" s="14">
        <v>79265.99</v>
      </c>
      <c r="J59" s="9" t="s">
        <v>14</v>
      </c>
    </row>
    <row r="60" spans="1:10" ht="12.75">
      <c r="A60" s="33">
        <v>2</v>
      </c>
      <c r="B60" s="6">
        <v>1</v>
      </c>
      <c r="C60" s="28">
        <v>1</v>
      </c>
      <c r="D60" s="28">
        <v>4</v>
      </c>
      <c r="E60" s="28"/>
      <c r="F60" s="27" t="s">
        <v>75</v>
      </c>
      <c r="G60" s="14">
        <v>0</v>
      </c>
      <c r="H60" s="13">
        <v>0</v>
      </c>
      <c r="I60" s="14">
        <v>0</v>
      </c>
      <c r="J60" s="9" t="s">
        <v>14</v>
      </c>
    </row>
    <row r="61" spans="1:10" ht="12.75">
      <c r="A61" s="33">
        <v>2</v>
      </c>
      <c r="B61" s="6">
        <v>1</v>
      </c>
      <c r="C61" s="28">
        <v>1</v>
      </c>
      <c r="D61" s="28">
        <v>5</v>
      </c>
      <c r="E61" s="28"/>
      <c r="F61" s="27" t="s">
        <v>21</v>
      </c>
      <c r="G61" s="14">
        <v>0</v>
      </c>
      <c r="H61" s="13">
        <v>0</v>
      </c>
      <c r="I61" s="13">
        <v>0</v>
      </c>
      <c r="J61" s="9" t="s">
        <v>22</v>
      </c>
    </row>
    <row r="62" spans="1:10" ht="12.75">
      <c r="A62" s="33">
        <v>2</v>
      </c>
      <c r="B62" s="6">
        <v>1</v>
      </c>
      <c r="C62" s="28">
        <v>1</v>
      </c>
      <c r="D62" s="28">
        <v>6</v>
      </c>
      <c r="E62" s="28"/>
      <c r="F62" s="8" t="s">
        <v>24</v>
      </c>
      <c r="G62" s="13">
        <f>SUM(G63:G64)</f>
        <v>0</v>
      </c>
      <c r="H62" s="13">
        <f>SUM(H63:H64)</f>
        <v>0</v>
      </c>
      <c r="I62" s="13">
        <f>SUM(I63:I64)</f>
        <v>0</v>
      </c>
      <c r="J62" s="9" t="s">
        <v>14</v>
      </c>
    </row>
    <row r="63" spans="1:10" ht="12.75">
      <c r="A63" s="33">
        <v>2</v>
      </c>
      <c r="B63" s="6">
        <v>1</v>
      </c>
      <c r="C63" s="28">
        <v>1</v>
      </c>
      <c r="D63" s="28">
        <v>6</v>
      </c>
      <c r="E63" s="5">
        <v>1</v>
      </c>
      <c r="F63" s="1" t="s">
        <v>76</v>
      </c>
      <c r="G63" s="14">
        <v>0</v>
      </c>
      <c r="H63" s="14">
        <v>0</v>
      </c>
      <c r="I63" s="14">
        <v>0</v>
      </c>
      <c r="J63" s="9" t="s">
        <v>14</v>
      </c>
    </row>
    <row r="64" spans="1:10" ht="12.75">
      <c r="A64" s="33">
        <v>2</v>
      </c>
      <c r="B64" s="6">
        <v>1</v>
      </c>
      <c r="C64" s="28">
        <v>1</v>
      </c>
      <c r="D64" s="28">
        <v>6</v>
      </c>
      <c r="E64" s="5">
        <v>2</v>
      </c>
      <c r="F64" s="8" t="s">
        <v>77</v>
      </c>
      <c r="G64" s="14">
        <v>0</v>
      </c>
      <c r="H64" s="14">
        <v>0</v>
      </c>
      <c r="I64" s="14">
        <v>0</v>
      </c>
      <c r="J64" s="9" t="s">
        <v>14</v>
      </c>
    </row>
    <row r="65" spans="1:10" ht="12.75">
      <c r="A65" s="59">
        <v>2</v>
      </c>
      <c r="B65" s="3">
        <v>2</v>
      </c>
      <c r="C65" s="5">
        <v>1</v>
      </c>
      <c r="D65" s="5">
        <v>7</v>
      </c>
      <c r="E65" s="5"/>
      <c r="F65" s="16" t="s">
        <v>25</v>
      </c>
      <c r="G65" s="13">
        <v>0</v>
      </c>
      <c r="H65" s="13">
        <v>0</v>
      </c>
      <c r="I65" s="13">
        <v>0</v>
      </c>
      <c r="J65" s="9">
        <v>0</v>
      </c>
    </row>
    <row r="66" spans="1:10" ht="12.75">
      <c r="A66" s="33">
        <v>2</v>
      </c>
      <c r="B66" s="3">
        <v>2</v>
      </c>
      <c r="C66" s="5">
        <v>1</v>
      </c>
      <c r="D66" s="28">
        <v>8</v>
      </c>
      <c r="E66" s="5"/>
      <c r="F66" s="27" t="s">
        <v>78</v>
      </c>
      <c r="G66" s="14"/>
      <c r="H66" s="14"/>
      <c r="I66" s="14"/>
      <c r="J66" s="9">
        <v>0</v>
      </c>
    </row>
    <row r="67" spans="1:10" ht="12.75">
      <c r="A67" s="33">
        <v>2</v>
      </c>
      <c r="B67" s="3">
        <v>2</v>
      </c>
      <c r="C67" s="5">
        <v>2</v>
      </c>
      <c r="D67" s="5" t="s">
        <v>22</v>
      </c>
      <c r="E67" s="5"/>
      <c r="F67" s="4" t="s">
        <v>26</v>
      </c>
      <c r="G67" s="13">
        <f>+G68</f>
        <v>0</v>
      </c>
      <c r="H67" s="13">
        <f>+H68+H69</f>
        <v>212000</v>
      </c>
      <c r="I67" s="13">
        <f>+I68+I69</f>
        <v>0</v>
      </c>
      <c r="J67" s="13" t="s">
        <v>14</v>
      </c>
    </row>
    <row r="68" spans="1:10" ht="12.75" customHeight="1">
      <c r="A68" s="33">
        <v>2</v>
      </c>
      <c r="B68" s="3">
        <v>2</v>
      </c>
      <c r="C68" s="7">
        <v>2</v>
      </c>
      <c r="D68" s="7">
        <v>1</v>
      </c>
      <c r="E68" s="7"/>
      <c r="F68" s="29" t="s">
        <v>190</v>
      </c>
      <c r="G68" s="14">
        <v>0</v>
      </c>
      <c r="H68" s="14">
        <v>212000</v>
      </c>
      <c r="I68" s="14"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2</v>
      </c>
      <c r="D69" s="7">
        <v>2</v>
      </c>
      <c r="E69" s="7"/>
      <c r="F69" s="29" t="s">
        <v>79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33">
        <v>2</v>
      </c>
      <c r="B70" s="3">
        <v>2</v>
      </c>
      <c r="C70" s="7">
        <v>3</v>
      </c>
      <c r="D70" s="7"/>
      <c r="E70" s="7"/>
      <c r="F70" s="50" t="s">
        <v>165</v>
      </c>
      <c r="G70" s="13">
        <f aca="true" t="shared" si="0" ref="G70:I71">+G71</f>
        <v>2488800</v>
      </c>
      <c r="H70" s="13">
        <f t="shared" si="0"/>
        <v>2488800</v>
      </c>
      <c r="I70" s="13">
        <f t="shared" si="0"/>
        <v>135950</v>
      </c>
      <c r="J70" s="10"/>
    </row>
    <row r="71" spans="1:10" ht="12.75" customHeight="1">
      <c r="A71" s="33">
        <v>2</v>
      </c>
      <c r="B71" s="3">
        <v>2</v>
      </c>
      <c r="C71" s="7">
        <v>3</v>
      </c>
      <c r="D71" s="7">
        <v>1</v>
      </c>
      <c r="E71" s="7"/>
      <c r="F71" s="50" t="s">
        <v>166</v>
      </c>
      <c r="G71" s="13">
        <f t="shared" si="0"/>
        <v>2488800</v>
      </c>
      <c r="H71" s="13">
        <f t="shared" si="0"/>
        <v>2488800</v>
      </c>
      <c r="I71" s="13">
        <f t="shared" si="0"/>
        <v>135950</v>
      </c>
      <c r="J71" s="10"/>
    </row>
    <row r="72" spans="1:10" ht="12.75" customHeight="1">
      <c r="A72" s="33">
        <v>2</v>
      </c>
      <c r="B72" s="3">
        <v>2</v>
      </c>
      <c r="C72" s="7">
        <v>3</v>
      </c>
      <c r="D72" s="7">
        <v>1</v>
      </c>
      <c r="E72" s="7">
        <v>1</v>
      </c>
      <c r="F72" s="29" t="s">
        <v>166</v>
      </c>
      <c r="G72" s="14">
        <v>2488800</v>
      </c>
      <c r="H72" s="14">
        <v>2488800</v>
      </c>
      <c r="I72" s="14">
        <v>135950</v>
      </c>
      <c r="J72" s="9"/>
    </row>
    <row r="73" spans="1:10" ht="12.75" customHeight="1">
      <c r="A73" s="33">
        <v>2</v>
      </c>
      <c r="B73" s="3">
        <v>2</v>
      </c>
      <c r="C73" s="5">
        <v>4</v>
      </c>
      <c r="D73" s="5" t="s">
        <v>14</v>
      </c>
      <c r="E73" s="5"/>
      <c r="F73" s="50" t="s">
        <v>53</v>
      </c>
      <c r="G73" s="13">
        <v>0</v>
      </c>
      <c r="H73" s="13">
        <f>+H74</f>
        <v>0</v>
      </c>
      <c r="I73" s="13">
        <f>+I74</f>
        <v>0</v>
      </c>
      <c r="J73" s="9" t="s">
        <v>14</v>
      </c>
    </row>
    <row r="74" spans="1:10" ht="12.75" customHeight="1">
      <c r="A74" s="33">
        <v>2</v>
      </c>
      <c r="B74" s="3">
        <v>2</v>
      </c>
      <c r="C74" s="7">
        <v>4</v>
      </c>
      <c r="D74" s="7">
        <v>1</v>
      </c>
      <c r="E74" s="7"/>
      <c r="F74" s="29" t="s">
        <v>52</v>
      </c>
      <c r="G74" s="14"/>
      <c r="H74" s="14">
        <v>0</v>
      </c>
      <c r="I74" s="14">
        <v>0</v>
      </c>
      <c r="J74" s="9" t="s">
        <v>14</v>
      </c>
    </row>
    <row r="75" spans="1:10" ht="12.75" customHeight="1">
      <c r="A75" s="59">
        <v>2</v>
      </c>
      <c r="B75" s="3">
        <v>2</v>
      </c>
      <c r="C75" s="5">
        <v>5</v>
      </c>
      <c r="D75" s="5" t="s">
        <v>14</v>
      </c>
      <c r="E75" s="5"/>
      <c r="F75" s="4" t="s">
        <v>80</v>
      </c>
      <c r="G75" s="13">
        <f>+G76+G77+G78</f>
        <v>200000</v>
      </c>
      <c r="H75" s="13">
        <f>+H76+H77+H78</f>
        <v>700000</v>
      </c>
      <c r="I75" s="13">
        <f>+I76+I77+I78</f>
        <v>0</v>
      </c>
      <c r="J75" s="9" t="s">
        <v>22</v>
      </c>
    </row>
    <row r="76" spans="1:10" ht="12.75" customHeight="1">
      <c r="A76" s="33">
        <v>2</v>
      </c>
      <c r="B76" s="3">
        <v>2</v>
      </c>
      <c r="C76" s="7">
        <v>5</v>
      </c>
      <c r="D76" s="7">
        <v>1</v>
      </c>
      <c r="E76" s="7">
        <v>1</v>
      </c>
      <c r="F76" s="8" t="s">
        <v>81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5</v>
      </c>
      <c r="D77" s="7">
        <v>4</v>
      </c>
      <c r="E77" s="7">
        <v>1</v>
      </c>
      <c r="F77" s="8" t="s">
        <v>145</v>
      </c>
      <c r="G77" s="14">
        <v>0</v>
      </c>
      <c r="H77" s="14">
        <v>500000</v>
      </c>
      <c r="I77" s="14">
        <v>0</v>
      </c>
      <c r="J77" s="9" t="s">
        <v>14</v>
      </c>
    </row>
    <row r="78" spans="1:10" ht="12.75" customHeight="1">
      <c r="A78" s="33">
        <v>2</v>
      </c>
      <c r="B78" s="3">
        <v>2</v>
      </c>
      <c r="C78" s="7">
        <v>5</v>
      </c>
      <c r="D78" s="7">
        <v>8</v>
      </c>
      <c r="E78" s="7">
        <v>1</v>
      </c>
      <c r="F78" s="8" t="s">
        <v>27</v>
      </c>
      <c r="G78" s="14">
        <v>200000</v>
      </c>
      <c r="H78" s="14">
        <v>200000</v>
      </c>
      <c r="I78" s="14">
        <v>0</v>
      </c>
      <c r="J78" s="9" t="s">
        <v>14</v>
      </c>
    </row>
    <row r="79" spans="1:10" ht="12.75" customHeight="1">
      <c r="A79" s="59">
        <v>2</v>
      </c>
      <c r="B79" s="3">
        <v>2</v>
      </c>
      <c r="C79" s="5">
        <v>6</v>
      </c>
      <c r="D79" s="5" t="s">
        <v>14</v>
      </c>
      <c r="E79" s="5"/>
      <c r="F79" s="4" t="s">
        <v>28</v>
      </c>
      <c r="G79" s="13">
        <f>SUM(G80:G82)</f>
        <v>0</v>
      </c>
      <c r="H79" s="13">
        <f>SUM(H80:H82)</f>
        <v>2800000</v>
      </c>
      <c r="I79" s="13">
        <f>SUM(I80:I82)</f>
        <v>0</v>
      </c>
      <c r="J79" s="13" t="s">
        <v>14</v>
      </c>
    </row>
    <row r="80" spans="1:10" ht="12.75" customHeight="1">
      <c r="A80" s="33">
        <v>2</v>
      </c>
      <c r="B80" s="3">
        <v>2</v>
      </c>
      <c r="C80" s="7">
        <v>6</v>
      </c>
      <c r="D80" s="7">
        <v>1</v>
      </c>
      <c r="E80" s="7">
        <v>1</v>
      </c>
      <c r="F80" s="8" t="s">
        <v>82</v>
      </c>
      <c r="G80" s="14">
        <v>0</v>
      </c>
      <c r="H80" s="14">
        <v>0</v>
      </c>
      <c r="I80" s="14">
        <v>0</v>
      </c>
      <c r="J80" s="13" t="s">
        <v>14</v>
      </c>
    </row>
    <row r="81" spans="1:10" ht="12.75" customHeight="1">
      <c r="A81" s="33">
        <v>2</v>
      </c>
      <c r="B81" s="3">
        <v>2</v>
      </c>
      <c r="C81" s="7">
        <v>6</v>
      </c>
      <c r="D81" s="7">
        <v>2</v>
      </c>
      <c r="E81" s="7">
        <v>1</v>
      </c>
      <c r="F81" s="8" t="s">
        <v>29</v>
      </c>
      <c r="G81" s="14">
        <v>0</v>
      </c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6</v>
      </c>
      <c r="D82" s="7">
        <v>3</v>
      </c>
      <c r="E82" s="7">
        <v>1</v>
      </c>
      <c r="F82" s="8" t="s">
        <v>30</v>
      </c>
      <c r="G82" s="14">
        <v>0</v>
      </c>
      <c r="H82" s="14">
        <v>2800000</v>
      </c>
      <c r="I82" s="14">
        <v>0</v>
      </c>
      <c r="J82" s="9" t="s">
        <v>14</v>
      </c>
    </row>
    <row r="83" spans="1:10" ht="12.75" customHeight="1">
      <c r="A83" s="59">
        <v>2</v>
      </c>
      <c r="B83" s="3">
        <v>2</v>
      </c>
      <c r="C83" s="5">
        <v>7</v>
      </c>
      <c r="D83" s="7" t="s">
        <v>22</v>
      </c>
      <c r="E83" s="7"/>
      <c r="F83" s="4" t="s">
        <v>31</v>
      </c>
      <c r="G83" s="13">
        <f>+G84+G88</f>
        <v>2050000</v>
      </c>
      <c r="H83" s="13">
        <f>+H84+H88</f>
        <v>1265000</v>
      </c>
      <c r="I83" s="13">
        <f>+I84+I88</f>
        <v>0</v>
      </c>
      <c r="J83" s="13" t="s">
        <v>22</v>
      </c>
    </row>
    <row r="84" spans="1:10" ht="12.75" customHeight="1">
      <c r="A84" s="59">
        <v>2</v>
      </c>
      <c r="B84" s="3">
        <v>2</v>
      </c>
      <c r="C84" s="5">
        <v>7</v>
      </c>
      <c r="D84" s="5">
        <v>1</v>
      </c>
      <c r="E84" s="5"/>
      <c r="F84" s="4" t="s">
        <v>168</v>
      </c>
      <c r="G84" s="13">
        <v>0</v>
      </c>
      <c r="H84" s="13">
        <f>+H85+H86+H87</f>
        <v>500000</v>
      </c>
      <c r="I84" s="13">
        <f>+I85+I86+I87</f>
        <v>0</v>
      </c>
      <c r="J84" s="9" t="s">
        <v>14</v>
      </c>
    </row>
    <row r="85" spans="1:10" ht="12.75" customHeight="1">
      <c r="A85" s="33">
        <v>2</v>
      </c>
      <c r="B85" s="3">
        <v>2</v>
      </c>
      <c r="C85" s="7">
        <v>7</v>
      </c>
      <c r="D85" s="7">
        <v>1</v>
      </c>
      <c r="E85" s="7">
        <v>1</v>
      </c>
      <c r="F85" s="8" t="s">
        <v>83</v>
      </c>
      <c r="G85" s="14">
        <v>0</v>
      </c>
      <c r="H85" s="14">
        <v>200000</v>
      </c>
      <c r="I85" s="14">
        <v>0</v>
      </c>
      <c r="J85" s="9" t="s">
        <v>14</v>
      </c>
    </row>
    <row r="86" spans="1:10" ht="12.75" customHeight="1">
      <c r="A86" s="33">
        <v>2</v>
      </c>
      <c r="B86" s="3">
        <v>2</v>
      </c>
      <c r="C86" s="7">
        <v>7</v>
      </c>
      <c r="D86" s="7">
        <v>1</v>
      </c>
      <c r="E86" s="7">
        <v>2</v>
      </c>
      <c r="F86" s="27" t="s">
        <v>129</v>
      </c>
      <c r="G86" s="14">
        <v>0</v>
      </c>
      <c r="H86" s="14">
        <v>300000</v>
      </c>
      <c r="I86" s="14">
        <v>0</v>
      </c>
      <c r="J86" s="9" t="s">
        <v>14</v>
      </c>
    </row>
    <row r="87" spans="1:10" ht="12.75" customHeight="1">
      <c r="A87" s="33">
        <v>2</v>
      </c>
      <c r="B87" s="3">
        <v>2</v>
      </c>
      <c r="C87" s="7">
        <v>7</v>
      </c>
      <c r="D87" s="7">
        <v>1</v>
      </c>
      <c r="E87" s="7">
        <v>6</v>
      </c>
      <c r="F87" s="27" t="s">
        <v>178</v>
      </c>
      <c r="G87" s="14"/>
      <c r="H87" s="14">
        <v>0</v>
      </c>
      <c r="I87" s="14">
        <v>0</v>
      </c>
      <c r="J87" s="9"/>
    </row>
    <row r="88" spans="1:10" ht="12.75" customHeight="1">
      <c r="A88" s="59">
        <v>2</v>
      </c>
      <c r="B88" s="3">
        <v>2</v>
      </c>
      <c r="C88" s="5">
        <v>7</v>
      </c>
      <c r="D88" s="5">
        <v>2</v>
      </c>
      <c r="E88" s="5"/>
      <c r="F88" s="16" t="s">
        <v>84</v>
      </c>
      <c r="G88" s="13">
        <f>SUM(G89:G90)</f>
        <v>2050000</v>
      </c>
      <c r="H88" s="13">
        <f>SUM(H89:H91)</f>
        <v>765000</v>
      </c>
      <c r="I88" s="13">
        <f>+I89+I90+I91</f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7</v>
      </c>
      <c r="D89" s="7">
        <v>2</v>
      </c>
      <c r="E89" s="7">
        <v>1</v>
      </c>
      <c r="F89" s="27" t="s">
        <v>192</v>
      </c>
      <c r="G89" s="14">
        <v>0</v>
      </c>
      <c r="H89" s="14">
        <v>100000</v>
      </c>
      <c r="I89" s="14">
        <v>0</v>
      </c>
      <c r="J89" s="9" t="s">
        <v>22</v>
      </c>
    </row>
    <row r="90" spans="1:10" ht="12.75" customHeight="1">
      <c r="A90" s="33">
        <v>2</v>
      </c>
      <c r="B90" s="3">
        <v>2</v>
      </c>
      <c r="C90" s="7">
        <v>7</v>
      </c>
      <c r="D90" s="7">
        <v>2</v>
      </c>
      <c r="E90" s="7">
        <v>6</v>
      </c>
      <c r="F90" s="27" t="s">
        <v>193</v>
      </c>
      <c r="G90" s="14">
        <v>2050000</v>
      </c>
      <c r="H90" s="14">
        <v>365000</v>
      </c>
      <c r="I90" s="14"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7</v>
      </c>
      <c r="D91" s="7">
        <v>2</v>
      </c>
      <c r="E91" s="7">
        <v>6</v>
      </c>
      <c r="F91" s="27" t="s">
        <v>203</v>
      </c>
      <c r="G91" s="14"/>
      <c r="H91" s="14">
        <v>300000</v>
      </c>
      <c r="I91" s="14">
        <v>0</v>
      </c>
      <c r="J91" s="9"/>
    </row>
    <row r="92" spans="1:10" ht="12.75" customHeight="1">
      <c r="A92" s="59">
        <v>2</v>
      </c>
      <c r="B92" s="3">
        <v>2</v>
      </c>
      <c r="C92" s="5">
        <v>8</v>
      </c>
      <c r="D92" s="7" t="s">
        <v>14</v>
      </c>
      <c r="E92" s="7"/>
      <c r="F92" s="4" t="s">
        <v>183</v>
      </c>
      <c r="G92" s="13">
        <f>+G93+G94+G95+G99+G104</f>
        <v>2210000</v>
      </c>
      <c r="H92" s="13">
        <f>+H95+H99+H104</f>
        <v>6948000</v>
      </c>
      <c r="I92" s="13">
        <f>+I93+I94+I95+I99+I104</f>
        <v>0</v>
      </c>
      <c r="J92" s="13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1</v>
      </c>
      <c r="E93" s="7"/>
      <c r="F93" s="8" t="s">
        <v>85</v>
      </c>
      <c r="G93" s="14">
        <v>0</v>
      </c>
      <c r="H93" s="14">
        <v>0</v>
      </c>
      <c r="I93" s="14">
        <v>0</v>
      </c>
      <c r="J93" s="9" t="s">
        <v>14</v>
      </c>
    </row>
    <row r="94" spans="1:10" ht="12.75" customHeight="1">
      <c r="A94" s="33">
        <v>2</v>
      </c>
      <c r="B94" s="3">
        <v>2</v>
      </c>
      <c r="C94" s="7">
        <v>8</v>
      </c>
      <c r="D94" s="7">
        <v>2</v>
      </c>
      <c r="E94" s="7"/>
      <c r="F94" s="8" t="s">
        <v>86</v>
      </c>
      <c r="G94" s="14">
        <v>0</v>
      </c>
      <c r="H94" s="14">
        <v>0</v>
      </c>
      <c r="I94" s="14"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5</v>
      </c>
      <c r="E95" s="7"/>
      <c r="F95" s="4" t="s">
        <v>87</v>
      </c>
      <c r="G95" s="13">
        <f>SUM(G96:G98)</f>
        <v>60000</v>
      </c>
      <c r="H95" s="13">
        <f>SUM(H96:H98)</f>
        <v>60000</v>
      </c>
      <c r="I95" s="13">
        <f>SUM(I96:I98)</f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5</v>
      </c>
      <c r="E96" s="7">
        <v>1</v>
      </c>
      <c r="F96" s="8" t="s">
        <v>88</v>
      </c>
      <c r="G96" s="14">
        <v>60000</v>
      </c>
      <c r="H96" s="14">
        <v>60000</v>
      </c>
      <c r="I96" s="14">
        <v>0</v>
      </c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5</v>
      </c>
      <c r="E97" s="7">
        <v>2</v>
      </c>
      <c r="F97" s="8" t="s">
        <v>89</v>
      </c>
      <c r="G97" s="14">
        <v>0</v>
      </c>
      <c r="H97" s="14">
        <v>0</v>
      </c>
      <c r="I97" s="14">
        <v>0</v>
      </c>
      <c r="J97" s="9" t="s">
        <v>14</v>
      </c>
    </row>
    <row r="98" spans="1:10" ht="12.75" customHeight="1">
      <c r="A98" s="33">
        <v>2</v>
      </c>
      <c r="B98" s="3">
        <v>2</v>
      </c>
      <c r="C98" s="7">
        <v>8</v>
      </c>
      <c r="D98" s="7">
        <v>5</v>
      </c>
      <c r="E98" s="7">
        <v>3</v>
      </c>
      <c r="F98" s="8" t="s">
        <v>90</v>
      </c>
      <c r="G98" s="14">
        <v>0</v>
      </c>
      <c r="H98" s="14">
        <v>0</v>
      </c>
      <c r="I98" s="14"/>
      <c r="J98" s="9" t="s">
        <v>22</v>
      </c>
    </row>
    <row r="99" spans="1:10" ht="12.75" customHeight="1">
      <c r="A99" s="33">
        <v>2</v>
      </c>
      <c r="B99" s="3">
        <v>2</v>
      </c>
      <c r="C99" s="7">
        <v>8</v>
      </c>
      <c r="D99" s="7">
        <v>6</v>
      </c>
      <c r="E99" s="7"/>
      <c r="F99" s="4" t="s">
        <v>91</v>
      </c>
      <c r="G99" s="13">
        <f>SUM(G100:G103)</f>
        <v>2150000</v>
      </c>
      <c r="H99" s="13">
        <f>SUM(H100:H103)</f>
        <v>1650000</v>
      </c>
      <c r="I99" s="13">
        <f>SUM(I100:I103)</f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6</v>
      </c>
      <c r="E100" s="7">
        <v>1</v>
      </c>
      <c r="F100" s="8" t="s">
        <v>92</v>
      </c>
      <c r="G100" s="14">
        <v>100000</v>
      </c>
      <c r="H100" s="14">
        <v>700000</v>
      </c>
      <c r="I100" s="14">
        <v>0</v>
      </c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6</v>
      </c>
      <c r="E101" s="7">
        <v>2</v>
      </c>
      <c r="F101" s="8" t="s">
        <v>93</v>
      </c>
      <c r="G101" s="14">
        <v>2050000</v>
      </c>
      <c r="H101" s="14">
        <v>950000</v>
      </c>
      <c r="I101" s="14">
        <v>0</v>
      </c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6</v>
      </c>
      <c r="E102" s="7">
        <v>3</v>
      </c>
      <c r="F102" s="8" t="s">
        <v>94</v>
      </c>
      <c r="G102" s="14">
        <v>0</v>
      </c>
      <c r="H102" s="14">
        <v>0</v>
      </c>
      <c r="I102" s="14">
        <v>0</v>
      </c>
      <c r="J102" s="9" t="s">
        <v>22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6</v>
      </c>
      <c r="E103" s="7">
        <v>4</v>
      </c>
      <c r="F103" s="8" t="s">
        <v>95</v>
      </c>
      <c r="G103" s="14">
        <v>0</v>
      </c>
      <c r="H103" s="14">
        <v>0</v>
      </c>
      <c r="I103" s="14">
        <v>0</v>
      </c>
      <c r="J103" s="9" t="s">
        <v>14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7</v>
      </c>
      <c r="E104" s="7"/>
      <c r="F104" s="4" t="s">
        <v>96</v>
      </c>
      <c r="G104" s="13">
        <f>SUM(G105:G108)</f>
        <v>0</v>
      </c>
      <c r="H104" s="13">
        <f>+H105+H106+H107+H108</f>
        <v>5238000</v>
      </c>
      <c r="I104" s="13">
        <f>SUM(I105:I108)</f>
        <v>0</v>
      </c>
      <c r="J104" s="9" t="s">
        <v>14</v>
      </c>
    </row>
    <row r="105" spans="1:10" ht="12.75" customHeight="1">
      <c r="A105" s="33">
        <v>2</v>
      </c>
      <c r="B105" s="3">
        <v>2</v>
      </c>
      <c r="C105" s="7">
        <v>8</v>
      </c>
      <c r="D105" s="7">
        <v>7</v>
      </c>
      <c r="E105" s="7">
        <v>2</v>
      </c>
      <c r="F105" s="8" t="s">
        <v>97</v>
      </c>
      <c r="G105" s="14">
        <v>0</v>
      </c>
      <c r="H105" s="14">
        <v>0</v>
      </c>
      <c r="I105" s="14">
        <v>0</v>
      </c>
      <c r="J105" s="9" t="s">
        <v>14</v>
      </c>
    </row>
    <row r="106" spans="1:10" ht="12.75" customHeight="1">
      <c r="A106" s="33">
        <v>2</v>
      </c>
      <c r="B106" s="3">
        <v>2</v>
      </c>
      <c r="C106" s="7">
        <v>8</v>
      </c>
      <c r="D106" s="7">
        <v>7</v>
      </c>
      <c r="E106" s="7">
        <v>3</v>
      </c>
      <c r="F106" s="8" t="s">
        <v>98</v>
      </c>
      <c r="G106" s="14">
        <v>0</v>
      </c>
      <c r="H106" s="14">
        <v>0</v>
      </c>
      <c r="I106" s="14">
        <v>0</v>
      </c>
      <c r="J106" s="9" t="s">
        <v>14</v>
      </c>
    </row>
    <row r="107" spans="1:10" ht="12.75" customHeight="1">
      <c r="A107" s="33">
        <v>2</v>
      </c>
      <c r="B107" s="3">
        <v>2</v>
      </c>
      <c r="C107" s="7">
        <v>8</v>
      </c>
      <c r="D107" s="7">
        <v>7</v>
      </c>
      <c r="E107" s="7">
        <v>4</v>
      </c>
      <c r="F107" s="8" t="s">
        <v>99</v>
      </c>
      <c r="G107" s="14">
        <v>0</v>
      </c>
      <c r="H107" s="14">
        <v>300000</v>
      </c>
      <c r="I107" s="14">
        <v>0</v>
      </c>
      <c r="J107" s="9" t="s">
        <v>14</v>
      </c>
    </row>
    <row r="108" spans="1:10" ht="12.75" customHeight="1">
      <c r="A108" s="33">
        <v>2</v>
      </c>
      <c r="B108" s="3">
        <v>2</v>
      </c>
      <c r="C108" s="7">
        <v>8</v>
      </c>
      <c r="D108" s="7">
        <v>7</v>
      </c>
      <c r="E108" s="7">
        <v>6</v>
      </c>
      <c r="F108" s="8" t="s">
        <v>100</v>
      </c>
      <c r="G108" s="14">
        <v>0</v>
      </c>
      <c r="H108" s="14">
        <v>4938000</v>
      </c>
      <c r="I108" s="14">
        <v>0</v>
      </c>
      <c r="J108" s="9" t="s">
        <v>22</v>
      </c>
    </row>
    <row r="109" spans="1:10" ht="12.75" customHeight="1">
      <c r="A109" s="33"/>
      <c r="B109" s="3"/>
      <c r="C109" s="7"/>
      <c r="D109" s="7"/>
      <c r="E109" s="7"/>
      <c r="F109" s="8"/>
      <c r="G109" s="14"/>
      <c r="H109" s="14"/>
      <c r="I109" s="14"/>
      <c r="J109" s="9" t="s">
        <v>14</v>
      </c>
    </row>
    <row r="110" spans="1:10" ht="12.75" customHeight="1">
      <c r="A110" s="59">
        <v>2</v>
      </c>
      <c r="B110" s="3" t="s">
        <v>14</v>
      </c>
      <c r="C110" s="7" t="s">
        <v>14</v>
      </c>
      <c r="D110" s="7" t="s">
        <v>14</v>
      </c>
      <c r="E110" s="7"/>
      <c r="F110" s="69" t="s">
        <v>173</v>
      </c>
      <c r="G110" s="22"/>
      <c r="H110" s="22"/>
      <c r="I110" s="22" t="s">
        <v>14</v>
      </c>
      <c r="J110" s="73">
        <f>+I56+I67+I70+I73+I75+I79+I83+I92</f>
        <v>224181.59000000003</v>
      </c>
    </row>
    <row r="111" spans="1:10" ht="12.75" customHeight="1">
      <c r="A111" s="33"/>
      <c r="B111" s="3"/>
      <c r="C111" s="7"/>
      <c r="D111" s="7"/>
      <c r="E111" s="7"/>
      <c r="F111" s="16"/>
      <c r="G111" s="13"/>
      <c r="H111" s="13"/>
      <c r="I111" s="13"/>
      <c r="J111" s="75"/>
    </row>
    <row r="112" spans="1:10" ht="18.75" customHeight="1">
      <c r="A112" s="19">
        <v>2</v>
      </c>
      <c r="B112" s="19">
        <v>3</v>
      </c>
      <c r="C112" s="23" t="s">
        <v>14</v>
      </c>
      <c r="D112" s="18"/>
      <c r="E112" s="18"/>
      <c r="F112" s="47" t="s">
        <v>4</v>
      </c>
      <c r="G112" s="63">
        <f>+G113+G118+G123+G129+G135+G150+G159</f>
        <v>10613599</v>
      </c>
      <c r="H112" s="63">
        <f>+H113+H118+H123+H129+H135+H149+H159</f>
        <v>13442499</v>
      </c>
      <c r="I112" s="63">
        <f>+I113+I116+I118+I123+I129+I135+I149+I159</f>
        <v>305666.7</v>
      </c>
      <c r="J112" s="63" t="s">
        <v>14</v>
      </c>
    </row>
    <row r="113" spans="1:10" ht="12.75">
      <c r="A113" s="33">
        <v>2</v>
      </c>
      <c r="B113" s="6">
        <v>3</v>
      </c>
      <c r="C113" s="28">
        <v>1</v>
      </c>
      <c r="D113" s="5" t="s">
        <v>14</v>
      </c>
      <c r="E113" s="5"/>
      <c r="F113" s="4" t="s">
        <v>2</v>
      </c>
      <c r="G113" s="13">
        <f>+G114+G115</f>
        <v>1200000</v>
      </c>
      <c r="H113" s="13">
        <f>+H114+H115+H116</f>
        <v>3050000</v>
      </c>
      <c r="I113" s="13">
        <f>+I114+I115</f>
        <v>62984.4</v>
      </c>
      <c r="J113" s="13" t="s">
        <v>22</v>
      </c>
    </row>
    <row r="114" spans="1:10" ht="12.75">
      <c r="A114" s="33">
        <v>2</v>
      </c>
      <c r="B114" s="6">
        <v>3</v>
      </c>
      <c r="C114" s="7">
        <v>1</v>
      </c>
      <c r="D114" s="28">
        <v>1</v>
      </c>
      <c r="E114" s="28"/>
      <c r="F114" s="31" t="s">
        <v>32</v>
      </c>
      <c r="G114" s="14">
        <v>1200000</v>
      </c>
      <c r="H114" s="14">
        <v>2600000</v>
      </c>
      <c r="I114" s="14">
        <v>62984.4</v>
      </c>
      <c r="J114" s="9" t="s">
        <v>14</v>
      </c>
    </row>
    <row r="115" spans="1:10" ht="12.75">
      <c r="A115" s="33">
        <v>2</v>
      </c>
      <c r="B115" s="6">
        <v>3</v>
      </c>
      <c r="C115" s="28">
        <v>1</v>
      </c>
      <c r="D115" s="28">
        <v>3</v>
      </c>
      <c r="E115" s="28">
        <v>3</v>
      </c>
      <c r="F115" s="31" t="s">
        <v>130</v>
      </c>
      <c r="G115" s="14">
        <v>0</v>
      </c>
      <c r="H115" s="14">
        <v>400000</v>
      </c>
      <c r="I115" s="14">
        <v>0</v>
      </c>
      <c r="J115" s="9" t="s">
        <v>14</v>
      </c>
    </row>
    <row r="116" spans="1:10" ht="12.75">
      <c r="A116" s="59">
        <v>2</v>
      </c>
      <c r="B116" s="3">
        <v>3</v>
      </c>
      <c r="C116" s="5">
        <v>1</v>
      </c>
      <c r="D116" s="5">
        <v>4</v>
      </c>
      <c r="E116" s="5"/>
      <c r="F116" s="12" t="s">
        <v>212</v>
      </c>
      <c r="G116" s="13">
        <f>+G117</f>
        <v>0</v>
      </c>
      <c r="H116" s="13">
        <f>+H117</f>
        <v>50000</v>
      </c>
      <c r="I116" s="13">
        <f>+I117</f>
        <v>0</v>
      </c>
      <c r="J116" s="10"/>
    </row>
    <row r="117" spans="1:10" ht="12.75">
      <c r="A117" s="33">
        <v>2</v>
      </c>
      <c r="B117" s="6">
        <v>3</v>
      </c>
      <c r="C117" s="28">
        <v>1</v>
      </c>
      <c r="D117" s="28">
        <v>4</v>
      </c>
      <c r="E117" s="28">
        <v>1</v>
      </c>
      <c r="F117" s="31" t="s">
        <v>212</v>
      </c>
      <c r="G117" s="14">
        <v>0</v>
      </c>
      <c r="H117" s="14">
        <v>50000</v>
      </c>
      <c r="I117" s="14">
        <v>0</v>
      </c>
      <c r="J117" s="9"/>
    </row>
    <row r="118" spans="1:10" ht="14.25" customHeight="1">
      <c r="A118" s="33">
        <v>2</v>
      </c>
      <c r="B118" s="6">
        <v>3</v>
      </c>
      <c r="C118" s="7">
        <v>2</v>
      </c>
      <c r="D118" s="5" t="s">
        <v>14</v>
      </c>
      <c r="E118" s="7"/>
      <c r="F118" s="12" t="s">
        <v>33</v>
      </c>
      <c r="G118" s="13">
        <f>+G119+G120+G121+G122</f>
        <v>0</v>
      </c>
      <c r="H118" s="13">
        <f>+H119+H120+H121+H122</f>
        <v>538000</v>
      </c>
      <c r="I118" s="13">
        <f>+I119+I120+I121+I122</f>
        <v>0</v>
      </c>
      <c r="J118" s="13" t="s">
        <v>14</v>
      </c>
    </row>
    <row r="119" spans="1:10" ht="12.75">
      <c r="A119" s="33">
        <v>2</v>
      </c>
      <c r="B119" s="6">
        <v>3</v>
      </c>
      <c r="C119" s="7">
        <v>2</v>
      </c>
      <c r="D119" s="28">
        <v>1</v>
      </c>
      <c r="E119" s="7">
        <v>1</v>
      </c>
      <c r="F119" s="31" t="s">
        <v>34</v>
      </c>
      <c r="G119" s="14">
        <v>0</v>
      </c>
      <c r="H119" s="14">
        <v>0</v>
      </c>
      <c r="I119" s="14">
        <v>0</v>
      </c>
      <c r="J119" s="9" t="s">
        <v>14</v>
      </c>
    </row>
    <row r="120" spans="1:10" ht="12.75">
      <c r="A120" s="33">
        <v>2</v>
      </c>
      <c r="B120" s="6">
        <v>3</v>
      </c>
      <c r="C120" s="7">
        <v>2</v>
      </c>
      <c r="D120" s="28">
        <v>2</v>
      </c>
      <c r="E120" s="7">
        <v>1</v>
      </c>
      <c r="F120" s="31" t="s">
        <v>36</v>
      </c>
      <c r="G120" s="14">
        <v>0</v>
      </c>
      <c r="H120" s="14">
        <v>538000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2</v>
      </c>
      <c r="D121" s="28">
        <v>3</v>
      </c>
      <c r="E121" s="7">
        <v>1</v>
      </c>
      <c r="F121" s="31" t="s">
        <v>35</v>
      </c>
      <c r="G121" s="14">
        <v>0</v>
      </c>
      <c r="H121" s="14">
        <v>0</v>
      </c>
      <c r="I121" s="14">
        <v>0</v>
      </c>
      <c r="J121" s="9" t="s">
        <v>22</v>
      </c>
    </row>
    <row r="122" spans="1:10" ht="12.75">
      <c r="A122" s="33">
        <v>2</v>
      </c>
      <c r="B122" s="6">
        <v>3</v>
      </c>
      <c r="C122" s="7">
        <v>2</v>
      </c>
      <c r="D122" s="28">
        <v>4</v>
      </c>
      <c r="E122" s="7">
        <v>1</v>
      </c>
      <c r="F122" s="31" t="s">
        <v>131</v>
      </c>
      <c r="G122" s="14">
        <v>0</v>
      </c>
      <c r="H122" s="14">
        <v>0</v>
      </c>
      <c r="I122" s="14">
        <v>0</v>
      </c>
      <c r="J122" s="9" t="s">
        <v>14</v>
      </c>
    </row>
    <row r="123" spans="1:10" ht="12.75">
      <c r="A123" s="33">
        <v>2</v>
      </c>
      <c r="B123" s="6">
        <v>3</v>
      </c>
      <c r="C123" s="48">
        <v>3</v>
      </c>
      <c r="D123" s="48" t="s">
        <v>14</v>
      </c>
      <c r="E123" s="48"/>
      <c r="F123" s="50" t="s">
        <v>37</v>
      </c>
      <c r="G123" s="49">
        <f>+G124+G125+G126+G127+G128</f>
        <v>2303269</v>
      </c>
      <c r="H123" s="49">
        <f>SUM(H124:H128)</f>
        <v>2153269</v>
      </c>
      <c r="I123" s="49">
        <f>+I124+I125+I126+I127</f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3</v>
      </c>
      <c r="D124" s="28">
        <v>1</v>
      </c>
      <c r="E124" s="28">
        <v>1</v>
      </c>
      <c r="F124" s="27" t="s">
        <v>38</v>
      </c>
      <c r="G124" s="14">
        <v>153269</v>
      </c>
      <c r="H124" s="14">
        <v>453269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3</v>
      </c>
      <c r="D125" s="28">
        <v>2</v>
      </c>
      <c r="E125" s="28">
        <v>1</v>
      </c>
      <c r="F125" s="27" t="s">
        <v>39</v>
      </c>
      <c r="G125" s="14">
        <v>2150000</v>
      </c>
      <c r="H125" s="14">
        <v>300000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3</v>
      </c>
      <c r="D126" s="28">
        <v>3</v>
      </c>
      <c r="E126" s="28">
        <v>1</v>
      </c>
      <c r="F126" s="27" t="s">
        <v>182</v>
      </c>
      <c r="G126" s="14">
        <v>0</v>
      </c>
      <c r="H126" s="14">
        <v>1300000</v>
      </c>
      <c r="I126" s="14">
        <v>0</v>
      </c>
      <c r="J126" s="9" t="s">
        <v>22</v>
      </c>
    </row>
    <row r="127" spans="1:10" ht="12.75">
      <c r="A127" s="33">
        <v>2</v>
      </c>
      <c r="B127" s="6">
        <v>3</v>
      </c>
      <c r="C127" s="7">
        <v>3</v>
      </c>
      <c r="D127" s="28">
        <v>4</v>
      </c>
      <c r="E127" s="28">
        <v>1</v>
      </c>
      <c r="F127" s="27" t="s">
        <v>40</v>
      </c>
      <c r="G127" s="14">
        <v>0</v>
      </c>
      <c r="H127" s="14">
        <v>100000</v>
      </c>
      <c r="I127" s="14">
        <v>0</v>
      </c>
      <c r="J127" s="9"/>
    </row>
    <row r="128" spans="1:10" ht="12.75">
      <c r="A128" s="33">
        <v>2</v>
      </c>
      <c r="B128" s="6">
        <v>3</v>
      </c>
      <c r="C128" s="7">
        <v>4</v>
      </c>
      <c r="D128" s="28">
        <v>5</v>
      </c>
      <c r="E128" s="28">
        <v>1</v>
      </c>
      <c r="F128" s="27" t="s">
        <v>41</v>
      </c>
      <c r="G128" s="14">
        <v>0</v>
      </c>
      <c r="H128" s="14">
        <v>0</v>
      </c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5" t="s">
        <v>14</v>
      </c>
      <c r="E129" s="7"/>
      <c r="F129" s="16" t="s">
        <v>43</v>
      </c>
      <c r="G129" s="13">
        <f>+G130+G131+G132+G133+G134</f>
        <v>2059997</v>
      </c>
      <c r="H129" s="13">
        <f>SUM(H130:H134)</f>
        <v>180000</v>
      </c>
      <c r="I129" s="13">
        <f>SUM(I130:I134)</f>
        <v>0</v>
      </c>
      <c r="J129" s="13" t="s">
        <v>14</v>
      </c>
    </row>
    <row r="130" spans="1:10" ht="12.75">
      <c r="A130" s="33">
        <v>2</v>
      </c>
      <c r="B130" s="6">
        <v>3</v>
      </c>
      <c r="C130" s="7">
        <v>5</v>
      </c>
      <c r="D130" s="28">
        <v>1</v>
      </c>
      <c r="E130" s="28">
        <v>1</v>
      </c>
      <c r="F130" s="27" t="s">
        <v>132</v>
      </c>
      <c r="G130" s="14">
        <v>0</v>
      </c>
      <c r="H130" s="14">
        <v>0</v>
      </c>
      <c r="I130" s="14">
        <v>0</v>
      </c>
      <c r="J130" s="9" t="s">
        <v>14</v>
      </c>
    </row>
    <row r="131" spans="1:10" ht="12.75">
      <c r="A131" s="33">
        <v>2</v>
      </c>
      <c r="B131" s="6">
        <v>3</v>
      </c>
      <c r="C131" s="7">
        <v>5</v>
      </c>
      <c r="D131" s="28">
        <v>2</v>
      </c>
      <c r="E131" s="28">
        <v>1</v>
      </c>
      <c r="F131" s="27" t="s">
        <v>133</v>
      </c>
      <c r="G131" s="14">
        <v>0</v>
      </c>
      <c r="H131" s="14">
        <v>0</v>
      </c>
      <c r="I131" s="14">
        <v>0</v>
      </c>
      <c r="J131" s="9" t="s">
        <v>14</v>
      </c>
    </row>
    <row r="132" spans="1:10" ht="12.75">
      <c r="A132" s="33">
        <v>2</v>
      </c>
      <c r="B132" s="6">
        <v>3</v>
      </c>
      <c r="C132" s="7">
        <v>5</v>
      </c>
      <c r="D132" s="28">
        <v>3</v>
      </c>
      <c r="E132" s="28">
        <v>1</v>
      </c>
      <c r="F132" s="27" t="s">
        <v>134</v>
      </c>
      <c r="G132" s="14">
        <v>0</v>
      </c>
      <c r="H132" s="14">
        <v>0</v>
      </c>
      <c r="I132" s="14">
        <v>0</v>
      </c>
      <c r="J132" s="9" t="s">
        <v>14</v>
      </c>
    </row>
    <row r="133" spans="1:10" ht="12.75">
      <c r="A133" s="33">
        <v>2</v>
      </c>
      <c r="B133" s="6">
        <v>3</v>
      </c>
      <c r="C133" s="7">
        <v>5</v>
      </c>
      <c r="D133" s="28">
        <v>4</v>
      </c>
      <c r="E133" s="28">
        <v>1</v>
      </c>
      <c r="F133" s="27" t="s">
        <v>135</v>
      </c>
      <c r="G133" s="14">
        <v>2059997</v>
      </c>
      <c r="H133" s="14">
        <v>100000</v>
      </c>
      <c r="I133" s="14">
        <v>0</v>
      </c>
      <c r="J133" s="9" t="s">
        <v>14</v>
      </c>
    </row>
    <row r="134" spans="1:10" ht="12.75">
      <c r="A134" s="33">
        <v>2</v>
      </c>
      <c r="B134" s="6">
        <v>3</v>
      </c>
      <c r="C134" s="7">
        <v>5</v>
      </c>
      <c r="D134" s="28">
        <v>5</v>
      </c>
      <c r="E134" s="28">
        <v>1</v>
      </c>
      <c r="F134" s="27" t="s">
        <v>176</v>
      </c>
      <c r="G134" s="14">
        <v>0</v>
      </c>
      <c r="H134" s="14">
        <v>80000</v>
      </c>
      <c r="I134" s="14">
        <v>0</v>
      </c>
      <c r="J134" s="9" t="s">
        <v>22</v>
      </c>
    </row>
    <row r="135" spans="1:10" ht="12.75">
      <c r="A135" s="59">
        <v>2</v>
      </c>
      <c r="B135" s="3">
        <v>3</v>
      </c>
      <c r="C135" s="5">
        <v>6</v>
      </c>
      <c r="D135" s="5" t="s">
        <v>14</v>
      </c>
      <c r="E135" s="5"/>
      <c r="F135" s="16" t="s">
        <v>44</v>
      </c>
      <c r="G135" s="13">
        <f>+G138+G142</f>
        <v>0</v>
      </c>
      <c r="H135" s="13">
        <f>+H136+H138+H142</f>
        <v>234000</v>
      </c>
      <c r="I135" s="13">
        <f>+I136+I138+I142</f>
        <v>0</v>
      </c>
      <c r="J135" s="13" t="s">
        <v>14</v>
      </c>
    </row>
    <row r="136" spans="1:10" ht="12.75">
      <c r="A136" s="59">
        <v>2</v>
      </c>
      <c r="B136" s="3">
        <v>3</v>
      </c>
      <c r="C136" s="5">
        <v>6</v>
      </c>
      <c r="D136" s="5">
        <v>1</v>
      </c>
      <c r="E136" s="5"/>
      <c r="F136" s="16" t="s">
        <v>195</v>
      </c>
      <c r="G136" s="13"/>
      <c r="H136" s="13">
        <f>+H137</f>
        <v>1000</v>
      </c>
      <c r="I136" s="13">
        <f>+I137</f>
        <v>0</v>
      </c>
      <c r="J136" s="13"/>
    </row>
    <row r="137" spans="1:10" ht="12.75">
      <c r="A137" s="33">
        <v>2</v>
      </c>
      <c r="B137" s="6">
        <v>3</v>
      </c>
      <c r="C137" s="7">
        <v>6</v>
      </c>
      <c r="D137" s="28">
        <v>1</v>
      </c>
      <c r="E137" s="7">
        <v>1</v>
      </c>
      <c r="F137" s="27" t="s">
        <v>196</v>
      </c>
      <c r="G137" s="14">
        <v>0</v>
      </c>
      <c r="H137" s="14">
        <v>1000</v>
      </c>
      <c r="I137" s="14">
        <v>0</v>
      </c>
      <c r="J137" s="13"/>
    </row>
    <row r="138" spans="1:10" ht="12.75">
      <c r="A138" s="59">
        <v>2</v>
      </c>
      <c r="B138" s="3">
        <v>3</v>
      </c>
      <c r="C138" s="5">
        <v>6</v>
      </c>
      <c r="D138" s="5">
        <v>2</v>
      </c>
      <c r="E138" s="5"/>
      <c r="F138" s="16" t="s">
        <v>45</v>
      </c>
      <c r="G138" s="13">
        <f>+G139</f>
        <v>0</v>
      </c>
      <c r="H138" s="13">
        <f>SUM(H139:H141)</f>
        <v>110000</v>
      </c>
      <c r="I138" s="13">
        <f>SUM(I139:I141)</f>
        <v>0</v>
      </c>
      <c r="J138" s="9" t="s">
        <v>14</v>
      </c>
    </row>
    <row r="139" spans="1:10" ht="12.75">
      <c r="A139" s="33">
        <v>2</v>
      </c>
      <c r="B139" s="3">
        <v>3</v>
      </c>
      <c r="C139" s="7">
        <v>6</v>
      </c>
      <c r="D139" s="28">
        <v>2</v>
      </c>
      <c r="E139" s="28">
        <v>1</v>
      </c>
      <c r="F139" s="27" t="s">
        <v>101</v>
      </c>
      <c r="G139" s="14">
        <v>0</v>
      </c>
      <c r="H139" s="14">
        <v>105000</v>
      </c>
      <c r="I139" s="14">
        <v>0</v>
      </c>
      <c r="J139" s="9" t="s">
        <v>14</v>
      </c>
    </row>
    <row r="140" spans="1:10" ht="12.75">
      <c r="A140" s="33">
        <v>2</v>
      </c>
      <c r="B140" s="3">
        <v>3</v>
      </c>
      <c r="C140" s="7">
        <v>6</v>
      </c>
      <c r="D140" s="28">
        <v>2</v>
      </c>
      <c r="E140" s="28">
        <v>2</v>
      </c>
      <c r="F140" s="27" t="s">
        <v>102</v>
      </c>
      <c r="G140" s="14">
        <v>0</v>
      </c>
      <c r="H140" s="14">
        <v>5000</v>
      </c>
      <c r="I140" s="14">
        <v>0</v>
      </c>
      <c r="J140" s="9" t="s">
        <v>14</v>
      </c>
    </row>
    <row r="141" spans="1:10" ht="12.75">
      <c r="A141" s="33">
        <v>2</v>
      </c>
      <c r="B141" s="3">
        <v>3</v>
      </c>
      <c r="C141" s="7">
        <v>6</v>
      </c>
      <c r="D141" s="28">
        <v>2</v>
      </c>
      <c r="E141" s="28">
        <v>3</v>
      </c>
      <c r="F141" s="27" t="s">
        <v>103</v>
      </c>
      <c r="G141" s="14">
        <v>0</v>
      </c>
      <c r="H141" s="14">
        <v>0</v>
      </c>
      <c r="I141" s="14">
        <v>0</v>
      </c>
      <c r="J141" s="9" t="s">
        <v>14</v>
      </c>
    </row>
    <row r="142" spans="1:10" ht="12.75">
      <c r="A142" s="59">
        <v>2</v>
      </c>
      <c r="B142" s="3">
        <v>3</v>
      </c>
      <c r="C142" s="5">
        <v>6</v>
      </c>
      <c r="D142" s="5">
        <v>3</v>
      </c>
      <c r="E142" s="5"/>
      <c r="F142" s="16" t="s">
        <v>136</v>
      </c>
      <c r="G142" s="13">
        <f>+G146</f>
        <v>0</v>
      </c>
      <c r="H142" s="13">
        <f>+H143+H144+H145+H146+H147+H148</f>
        <v>123000</v>
      </c>
      <c r="I142" s="13">
        <f>+I143+I144+I145+I146+I147+I148</f>
        <v>0</v>
      </c>
      <c r="J142" s="9">
        <v>0</v>
      </c>
    </row>
    <row r="143" spans="1:10" ht="12.75">
      <c r="A143" s="33">
        <v>2</v>
      </c>
      <c r="B143" s="6">
        <v>3</v>
      </c>
      <c r="C143" s="28">
        <v>6</v>
      </c>
      <c r="D143" s="28">
        <v>3</v>
      </c>
      <c r="E143" s="28">
        <v>1</v>
      </c>
      <c r="F143" s="27" t="s">
        <v>197</v>
      </c>
      <c r="G143" s="14"/>
      <c r="H143" s="14">
        <v>5000</v>
      </c>
      <c r="I143" s="14">
        <v>0</v>
      </c>
      <c r="J143" s="9"/>
    </row>
    <row r="144" spans="1:10" ht="12.75">
      <c r="A144" s="33">
        <v>2</v>
      </c>
      <c r="B144" s="6">
        <v>3</v>
      </c>
      <c r="C144" s="28">
        <v>6</v>
      </c>
      <c r="D144" s="28">
        <v>3</v>
      </c>
      <c r="E144" s="28">
        <v>2</v>
      </c>
      <c r="F144" s="27" t="s">
        <v>198</v>
      </c>
      <c r="G144" s="14"/>
      <c r="H144" s="14">
        <v>5000</v>
      </c>
      <c r="I144" s="14">
        <v>0</v>
      </c>
      <c r="J144" s="9"/>
    </row>
    <row r="145" spans="1:10" ht="12.75">
      <c r="A145" s="33">
        <v>2</v>
      </c>
      <c r="B145" s="6">
        <v>3</v>
      </c>
      <c r="C145" s="28">
        <v>6</v>
      </c>
      <c r="D145" s="28">
        <v>3</v>
      </c>
      <c r="E145" s="28">
        <v>3</v>
      </c>
      <c r="F145" s="27" t="s">
        <v>199</v>
      </c>
      <c r="G145" s="14"/>
      <c r="H145" s="14">
        <v>100000</v>
      </c>
      <c r="I145" s="14">
        <v>0</v>
      </c>
      <c r="J145" s="9"/>
    </row>
    <row r="146" spans="1:10" ht="12.75">
      <c r="A146" s="33">
        <v>2</v>
      </c>
      <c r="B146" s="3">
        <v>3</v>
      </c>
      <c r="C146" s="7">
        <v>6</v>
      </c>
      <c r="D146" s="28">
        <v>3</v>
      </c>
      <c r="E146" s="28">
        <v>4</v>
      </c>
      <c r="F146" s="27" t="s">
        <v>104</v>
      </c>
      <c r="G146" s="14">
        <v>0</v>
      </c>
      <c r="H146" s="14">
        <v>5000</v>
      </c>
      <c r="I146" s="14">
        <v>0</v>
      </c>
      <c r="J146" s="9" t="s">
        <v>22</v>
      </c>
    </row>
    <row r="147" spans="1:10" ht="12.75">
      <c r="A147" s="33">
        <v>2</v>
      </c>
      <c r="B147" s="3">
        <v>3</v>
      </c>
      <c r="C147" s="7">
        <v>6</v>
      </c>
      <c r="D147" s="28">
        <v>3</v>
      </c>
      <c r="E147" s="28">
        <v>5</v>
      </c>
      <c r="F147" s="27" t="s">
        <v>200</v>
      </c>
      <c r="G147" s="14"/>
      <c r="H147" s="14">
        <v>5000</v>
      </c>
      <c r="I147" s="14">
        <v>0</v>
      </c>
      <c r="J147" s="9"/>
    </row>
    <row r="148" spans="1:10" ht="12.75">
      <c r="A148" s="33">
        <v>2</v>
      </c>
      <c r="B148" s="3">
        <v>3</v>
      </c>
      <c r="C148" s="7">
        <v>6</v>
      </c>
      <c r="D148" s="28">
        <v>3</v>
      </c>
      <c r="E148" s="28">
        <v>6</v>
      </c>
      <c r="F148" s="27" t="s">
        <v>201</v>
      </c>
      <c r="G148" s="14"/>
      <c r="H148" s="14">
        <v>3000</v>
      </c>
      <c r="I148" s="14">
        <v>0</v>
      </c>
      <c r="J148" s="9"/>
    </row>
    <row r="149" spans="1:10" ht="12.75">
      <c r="A149" s="59">
        <v>2</v>
      </c>
      <c r="B149" s="3">
        <v>3</v>
      </c>
      <c r="C149" s="5">
        <v>7</v>
      </c>
      <c r="D149" s="5"/>
      <c r="E149" s="5"/>
      <c r="F149" s="16" t="s">
        <v>105</v>
      </c>
      <c r="G149" s="13">
        <f>+G150</f>
        <v>2250760</v>
      </c>
      <c r="H149" s="13">
        <f>+H150+H157</f>
        <v>2563260</v>
      </c>
      <c r="I149" s="13">
        <f>+I150+I157</f>
        <v>231694</v>
      </c>
      <c r="J149" s="10" t="s">
        <v>14</v>
      </c>
    </row>
    <row r="150" spans="1:10" ht="12.75">
      <c r="A150" s="33">
        <v>2</v>
      </c>
      <c r="B150" s="3">
        <v>3</v>
      </c>
      <c r="C150" s="7">
        <v>7</v>
      </c>
      <c r="D150" s="28">
        <v>1</v>
      </c>
      <c r="E150" s="28"/>
      <c r="F150" s="16" t="s">
        <v>42</v>
      </c>
      <c r="G150" s="13">
        <f>+G151+G152+G153+G154+G155+G156</f>
        <v>2250760</v>
      </c>
      <c r="H150" s="13">
        <f>SUM(H151:H156)</f>
        <v>2523260</v>
      </c>
      <c r="I150" s="13">
        <f>SUM(I151:I156)</f>
        <v>231694</v>
      </c>
      <c r="J150" s="9" t="s">
        <v>14</v>
      </c>
    </row>
    <row r="151" spans="1:10" ht="12.75">
      <c r="A151" s="33">
        <v>2</v>
      </c>
      <c r="B151" s="3">
        <v>3</v>
      </c>
      <c r="C151" s="7">
        <v>7</v>
      </c>
      <c r="D151" s="28">
        <v>1</v>
      </c>
      <c r="E151" s="28">
        <v>1</v>
      </c>
      <c r="F151" s="27" t="s">
        <v>106</v>
      </c>
      <c r="G151" s="14">
        <v>2250760</v>
      </c>
      <c r="H151" s="14">
        <v>2523260</v>
      </c>
      <c r="I151" s="14">
        <v>231694</v>
      </c>
      <c r="J151" s="9" t="s">
        <v>14</v>
      </c>
    </row>
    <row r="152" spans="1:10" ht="12.75">
      <c r="A152" s="33">
        <v>2</v>
      </c>
      <c r="B152" s="3">
        <v>3</v>
      </c>
      <c r="C152" s="7">
        <v>7</v>
      </c>
      <c r="D152" s="28">
        <v>1</v>
      </c>
      <c r="E152" s="28">
        <v>2</v>
      </c>
      <c r="F152" s="27" t="s">
        <v>107</v>
      </c>
      <c r="G152" s="14">
        <v>0</v>
      </c>
      <c r="H152" s="14">
        <v>0</v>
      </c>
      <c r="I152" s="14">
        <v>0</v>
      </c>
      <c r="J152" s="9" t="s">
        <v>14</v>
      </c>
    </row>
    <row r="153" spans="1:10" ht="12.75">
      <c r="A153" s="33">
        <v>2</v>
      </c>
      <c r="B153" s="3">
        <v>3</v>
      </c>
      <c r="C153" s="7">
        <v>7</v>
      </c>
      <c r="D153" s="28">
        <v>1</v>
      </c>
      <c r="E153" s="28">
        <v>3</v>
      </c>
      <c r="F153" s="27" t="s">
        <v>137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3">
        <v>3</v>
      </c>
      <c r="C154" s="7">
        <v>7</v>
      </c>
      <c r="D154" s="28">
        <v>1</v>
      </c>
      <c r="E154" s="28">
        <v>4</v>
      </c>
      <c r="F154" s="27" t="s">
        <v>108</v>
      </c>
      <c r="G154" s="14">
        <v>0</v>
      </c>
      <c r="H154" s="14">
        <v>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7">
        <v>7</v>
      </c>
      <c r="D155" s="28">
        <v>1</v>
      </c>
      <c r="E155" s="28">
        <v>5</v>
      </c>
      <c r="F155" s="27" t="s">
        <v>184</v>
      </c>
      <c r="G155" s="14">
        <v>0</v>
      </c>
      <c r="H155" s="14">
        <v>0</v>
      </c>
      <c r="I155" s="14">
        <v>0</v>
      </c>
      <c r="J155" s="9" t="s">
        <v>14</v>
      </c>
    </row>
    <row r="156" spans="1:10" ht="12.75">
      <c r="A156" s="33">
        <v>2</v>
      </c>
      <c r="B156" s="3">
        <v>3</v>
      </c>
      <c r="C156" s="7">
        <v>7</v>
      </c>
      <c r="D156" s="28">
        <v>1</v>
      </c>
      <c r="E156" s="28">
        <v>6</v>
      </c>
      <c r="F156" s="27" t="s">
        <v>109</v>
      </c>
      <c r="G156" s="14">
        <v>0</v>
      </c>
      <c r="H156" s="14">
        <v>0</v>
      </c>
      <c r="I156" s="14">
        <v>0</v>
      </c>
      <c r="J156" s="9" t="s">
        <v>22</v>
      </c>
    </row>
    <row r="157" spans="1:10" ht="12.75">
      <c r="A157" s="59">
        <v>2</v>
      </c>
      <c r="B157" s="3">
        <v>3</v>
      </c>
      <c r="C157" s="5">
        <v>7</v>
      </c>
      <c r="D157" s="5">
        <v>2</v>
      </c>
      <c r="E157" s="5"/>
      <c r="F157" s="16" t="s">
        <v>185</v>
      </c>
      <c r="G157" s="13">
        <f>+G158</f>
        <v>0</v>
      </c>
      <c r="H157" s="13">
        <f>+H158</f>
        <v>40000</v>
      </c>
      <c r="I157" s="13">
        <f>+I158</f>
        <v>0</v>
      </c>
      <c r="J157" s="9"/>
    </row>
    <row r="158" spans="1:10" ht="12.75">
      <c r="A158" s="33">
        <v>2</v>
      </c>
      <c r="B158" s="3">
        <v>3</v>
      </c>
      <c r="C158" s="7">
        <v>7</v>
      </c>
      <c r="D158" s="28">
        <v>2</v>
      </c>
      <c r="E158" s="28">
        <v>5</v>
      </c>
      <c r="F158" s="27" t="s">
        <v>208</v>
      </c>
      <c r="G158" s="14">
        <v>0</v>
      </c>
      <c r="H158" s="14">
        <v>40000</v>
      </c>
      <c r="I158" s="14">
        <v>0</v>
      </c>
      <c r="J158" s="9"/>
    </row>
    <row r="159" spans="1:10" ht="12.75">
      <c r="A159" s="33">
        <v>2</v>
      </c>
      <c r="B159" s="3">
        <v>3</v>
      </c>
      <c r="C159" s="7">
        <v>9</v>
      </c>
      <c r="D159" s="28" t="s">
        <v>14</v>
      </c>
      <c r="E159" s="28"/>
      <c r="F159" s="16" t="s">
        <v>46</v>
      </c>
      <c r="G159" s="13">
        <f>+G160+G161+G162+G163+G164+G165+G166</f>
        <v>2799573</v>
      </c>
      <c r="H159" s="13">
        <f>SUM(H160:H167)</f>
        <v>4723970</v>
      </c>
      <c r="I159" s="13">
        <f>SUM(I160:I167)</f>
        <v>10988.3</v>
      </c>
      <c r="J159" s="9" t="s">
        <v>14</v>
      </c>
    </row>
    <row r="160" spans="1:10" ht="12.75">
      <c r="A160" s="33">
        <v>2</v>
      </c>
      <c r="B160" s="3">
        <v>3</v>
      </c>
      <c r="C160" s="7">
        <v>9</v>
      </c>
      <c r="D160" s="28">
        <v>1</v>
      </c>
      <c r="E160" s="28">
        <v>1</v>
      </c>
      <c r="F160" s="27" t="s">
        <v>191</v>
      </c>
      <c r="G160" s="14">
        <v>69573</v>
      </c>
      <c r="H160" s="14">
        <v>169573</v>
      </c>
      <c r="I160" s="14">
        <v>0</v>
      </c>
      <c r="J160" s="9" t="s">
        <v>14</v>
      </c>
    </row>
    <row r="161" spans="1:10" ht="12.75">
      <c r="A161" s="33">
        <v>2</v>
      </c>
      <c r="B161" s="3">
        <v>3</v>
      </c>
      <c r="C161" s="7">
        <v>9</v>
      </c>
      <c r="D161" s="28">
        <v>2</v>
      </c>
      <c r="E161" s="28">
        <v>1</v>
      </c>
      <c r="F161" s="27" t="s">
        <v>186</v>
      </c>
      <c r="G161" s="14">
        <v>200000</v>
      </c>
      <c r="H161" s="14">
        <v>1530897</v>
      </c>
      <c r="I161" s="14">
        <v>0</v>
      </c>
      <c r="J161" s="9" t="s">
        <v>14</v>
      </c>
    </row>
    <row r="162" spans="1:10" ht="12.75">
      <c r="A162" s="33">
        <v>2</v>
      </c>
      <c r="B162" s="3">
        <v>3</v>
      </c>
      <c r="C162" s="7">
        <v>9</v>
      </c>
      <c r="D162" s="28">
        <v>3</v>
      </c>
      <c r="E162" s="28">
        <v>1</v>
      </c>
      <c r="F162" s="27" t="s">
        <v>138</v>
      </c>
      <c r="G162" s="14">
        <v>2030000</v>
      </c>
      <c r="H162" s="14">
        <v>41500</v>
      </c>
      <c r="I162" s="14">
        <v>6050</v>
      </c>
      <c r="J162" s="9" t="s">
        <v>14</v>
      </c>
    </row>
    <row r="163" spans="1:10" ht="12.75">
      <c r="A163" s="33">
        <v>2</v>
      </c>
      <c r="B163" s="6">
        <v>3</v>
      </c>
      <c r="C163" s="28">
        <v>9</v>
      </c>
      <c r="D163" s="28">
        <v>4</v>
      </c>
      <c r="E163" s="28">
        <v>1</v>
      </c>
      <c r="F163" s="27" t="s">
        <v>110</v>
      </c>
      <c r="G163" s="14">
        <v>0</v>
      </c>
      <c r="H163" s="14">
        <v>0</v>
      </c>
      <c r="I163" s="13">
        <v>0</v>
      </c>
      <c r="J163" s="9" t="s">
        <v>14</v>
      </c>
    </row>
    <row r="164" spans="1:10" ht="12.75">
      <c r="A164" s="33">
        <v>2</v>
      </c>
      <c r="B164" s="6">
        <v>3</v>
      </c>
      <c r="C164" s="28">
        <v>9</v>
      </c>
      <c r="D164" s="28">
        <v>5</v>
      </c>
      <c r="E164" s="28">
        <v>1</v>
      </c>
      <c r="F164" s="27" t="s">
        <v>111</v>
      </c>
      <c r="G164" s="14">
        <v>0</v>
      </c>
      <c r="H164" s="14">
        <v>110000</v>
      </c>
      <c r="I164" s="14">
        <v>0</v>
      </c>
      <c r="J164" s="9" t="s">
        <v>14</v>
      </c>
    </row>
    <row r="165" spans="1:10" ht="12.75">
      <c r="A165" s="33">
        <v>2</v>
      </c>
      <c r="B165" s="6">
        <v>3</v>
      </c>
      <c r="C165" s="28">
        <v>9</v>
      </c>
      <c r="D165" s="28">
        <v>6</v>
      </c>
      <c r="E165" s="28">
        <v>1</v>
      </c>
      <c r="F165" s="27" t="s">
        <v>47</v>
      </c>
      <c r="G165" s="14">
        <v>0</v>
      </c>
      <c r="H165" s="14">
        <v>50000</v>
      </c>
      <c r="I165" s="14">
        <v>0</v>
      </c>
      <c r="J165" s="9" t="s">
        <v>14</v>
      </c>
    </row>
    <row r="166" spans="1:10" ht="12.75">
      <c r="A166" s="33">
        <v>2</v>
      </c>
      <c r="B166" s="6">
        <v>3</v>
      </c>
      <c r="C166" s="28">
        <v>9</v>
      </c>
      <c r="D166" s="28">
        <v>9</v>
      </c>
      <c r="E166" s="28">
        <v>1</v>
      </c>
      <c r="F166" s="27" t="s">
        <v>187</v>
      </c>
      <c r="G166" s="14">
        <v>500000</v>
      </c>
      <c r="H166" s="14">
        <v>50000</v>
      </c>
      <c r="I166" s="14">
        <v>4938.3</v>
      </c>
      <c r="J166" s="9" t="s">
        <v>14</v>
      </c>
    </row>
    <row r="167" spans="1:10" ht="12.75">
      <c r="A167" s="33">
        <v>2</v>
      </c>
      <c r="B167" s="6">
        <v>3</v>
      </c>
      <c r="C167" s="28">
        <v>9</v>
      </c>
      <c r="D167" s="28">
        <v>9</v>
      </c>
      <c r="E167" s="28">
        <v>2</v>
      </c>
      <c r="F167" s="27" t="s">
        <v>202</v>
      </c>
      <c r="G167" s="14"/>
      <c r="H167" s="14">
        <v>2772000</v>
      </c>
      <c r="I167" s="14">
        <v>0</v>
      </c>
      <c r="J167" s="9"/>
    </row>
    <row r="168" spans="1:10" ht="12.75">
      <c r="A168" s="33"/>
      <c r="B168" s="3"/>
      <c r="C168" s="5"/>
      <c r="D168" s="5"/>
      <c r="E168" s="5"/>
      <c r="F168" s="16"/>
      <c r="G168" s="14"/>
      <c r="H168" s="14"/>
      <c r="I168" s="14"/>
      <c r="J168" s="10" t="s">
        <v>14</v>
      </c>
    </row>
    <row r="169" spans="1:10" ht="12.75">
      <c r="A169" s="33" t="s">
        <v>14</v>
      </c>
      <c r="B169" s="3" t="s">
        <v>14</v>
      </c>
      <c r="C169" s="7" t="s">
        <v>14</v>
      </c>
      <c r="D169" s="28" t="s">
        <v>14</v>
      </c>
      <c r="E169" s="28"/>
      <c r="F169" s="69" t="s">
        <v>48</v>
      </c>
      <c r="G169" s="22"/>
      <c r="H169" s="22"/>
      <c r="I169" s="22"/>
      <c r="J169" s="73">
        <f>+I113+I116+I118+I123+I129+I135+I149+I159</f>
        <v>305666.7</v>
      </c>
    </row>
    <row r="170" spans="1:10" ht="12.75">
      <c r="A170" s="33" t="s">
        <v>14</v>
      </c>
      <c r="B170" s="3" t="s">
        <v>14</v>
      </c>
      <c r="C170" s="7" t="s">
        <v>14</v>
      </c>
      <c r="D170" s="28" t="s">
        <v>14</v>
      </c>
      <c r="E170" s="28"/>
      <c r="F170" s="27"/>
      <c r="G170" s="14"/>
      <c r="H170" s="14"/>
      <c r="I170" s="14"/>
      <c r="J170" s="9" t="s">
        <v>14</v>
      </c>
    </row>
    <row r="171" spans="1:10" ht="15.75">
      <c r="A171" s="76">
        <v>2</v>
      </c>
      <c r="B171" s="19">
        <v>4</v>
      </c>
      <c r="C171" s="23" t="s">
        <v>14</v>
      </c>
      <c r="D171" s="18" t="s">
        <v>14</v>
      </c>
      <c r="E171" s="18"/>
      <c r="F171" s="25" t="s">
        <v>9</v>
      </c>
      <c r="G171" s="22">
        <f>+G172+G176</f>
        <v>0</v>
      </c>
      <c r="H171" s="22">
        <f>+H172+H176</f>
        <v>262100</v>
      </c>
      <c r="I171" s="22">
        <f>I172</f>
        <v>0</v>
      </c>
      <c r="J171" s="22">
        <v>0</v>
      </c>
    </row>
    <row r="172" spans="1:10" ht="12.75">
      <c r="A172" s="33">
        <v>2</v>
      </c>
      <c r="B172" s="3">
        <v>4</v>
      </c>
      <c r="C172" s="7">
        <v>1</v>
      </c>
      <c r="D172" s="5" t="s">
        <v>14</v>
      </c>
      <c r="E172" s="7"/>
      <c r="F172" s="4" t="s">
        <v>139</v>
      </c>
      <c r="G172" s="15">
        <f>+G174</f>
        <v>0</v>
      </c>
      <c r="H172" s="95">
        <f>+H173+H174</f>
        <v>262100</v>
      </c>
      <c r="I172" s="15">
        <f>+I174</f>
        <v>0</v>
      </c>
      <c r="J172" s="15" t="s">
        <v>14</v>
      </c>
    </row>
    <row r="173" spans="1:10" ht="12.75">
      <c r="A173" s="33">
        <v>2</v>
      </c>
      <c r="B173" s="3">
        <v>4</v>
      </c>
      <c r="C173" s="7">
        <v>1</v>
      </c>
      <c r="D173" s="5">
        <v>2</v>
      </c>
      <c r="E173" s="7"/>
      <c r="F173" s="8" t="s">
        <v>140</v>
      </c>
      <c r="G173" s="13">
        <v>0</v>
      </c>
      <c r="H173" s="14">
        <v>2000</v>
      </c>
      <c r="I173" s="15"/>
      <c r="J173" s="15" t="s">
        <v>14</v>
      </c>
    </row>
    <row r="174" spans="1:10" ht="12.75">
      <c r="A174" s="33">
        <v>2</v>
      </c>
      <c r="B174" s="3">
        <v>4</v>
      </c>
      <c r="C174" s="7">
        <v>1</v>
      </c>
      <c r="D174" s="5">
        <v>4</v>
      </c>
      <c r="E174" s="7"/>
      <c r="F174" s="8" t="s">
        <v>152</v>
      </c>
      <c r="G174" s="13">
        <f>+G175</f>
        <v>0</v>
      </c>
      <c r="H174" s="14">
        <f>+H175</f>
        <v>260100</v>
      </c>
      <c r="I174" s="15">
        <f>+I175</f>
        <v>0</v>
      </c>
      <c r="J174" s="15"/>
    </row>
    <row r="175" spans="1:10" ht="12.75">
      <c r="A175" s="33">
        <v>2</v>
      </c>
      <c r="B175" s="3">
        <v>4</v>
      </c>
      <c r="C175" s="7">
        <v>1</v>
      </c>
      <c r="D175" s="5">
        <v>4</v>
      </c>
      <c r="E175" s="7">
        <v>1</v>
      </c>
      <c r="F175" s="27" t="s">
        <v>153</v>
      </c>
      <c r="G175" s="15">
        <v>0</v>
      </c>
      <c r="H175" s="14">
        <v>260100</v>
      </c>
      <c r="I175" s="15">
        <v>0</v>
      </c>
      <c r="J175" s="15"/>
    </row>
    <row r="176" spans="1:10" ht="12.75">
      <c r="A176" s="59">
        <v>2</v>
      </c>
      <c r="B176" s="3">
        <v>4</v>
      </c>
      <c r="C176" s="5">
        <v>7</v>
      </c>
      <c r="D176" s="5"/>
      <c r="E176" s="5"/>
      <c r="F176" s="4" t="s">
        <v>141</v>
      </c>
      <c r="G176" s="13">
        <v>0</v>
      </c>
      <c r="H176" s="13">
        <v>0</v>
      </c>
      <c r="I176" s="15"/>
      <c r="J176" s="15" t="s">
        <v>14</v>
      </c>
    </row>
    <row r="177" spans="1:10" ht="12.75">
      <c r="A177" s="33">
        <v>2</v>
      </c>
      <c r="B177" s="3">
        <v>4</v>
      </c>
      <c r="C177" s="7">
        <v>7</v>
      </c>
      <c r="D177" s="28">
        <v>2</v>
      </c>
      <c r="E177" s="7">
        <v>1</v>
      </c>
      <c r="F177" s="8" t="s">
        <v>112</v>
      </c>
      <c r="G177" s="13">
        <v>0</v>
      </c>
      <c r="H177" s="13">
        <v>0</v>
      </c>
      <c r="I177" s="15">
        <v>0</v>
      </c>
      <c r="J177" s="9" t="s">
        <v>14</v>
      </c>
    </row>
    <row r="178" spans="1:10" ht="12.75">
      <c r="A178" s="33"/>
      <c r="B178" s="3"/>
      <c r="C178" s="7"/>
      <c r="D178" s="28"/>
      <c r="E178" s="7"/>
      <c r="F178" s="8"/>
      <c r="G178" s="15"/>
      <c r="H178" s="15"/>
      <c r="I178" s="15"/>
      <c r="J178" s="9" t="s">
        <v>14</v>
      </c>
    </row>
    <row r="179" spans="1:10" ht="12.75">
      <c r="A179" s="33"/>
      <c r="B179" s="3"/>
      <c r="C179" s="7"/>
      <c r="D179" s="28"/>
      <c r="E179" s="7"/>
      <c r="F179" s="69" t="s">
        <v>146</v>
      </c>
      <c r="G179" s="72"/>
      <c r="H179" s="72"/>
      <c r="I179" s="72"/>
      <c r="J179" s="73">
        <f>+I171</f>
        <v>0</v>
      </c>
    </row>
    <row r="180" spans="1:10" ht="12.75">
      <c r="A180" s="33"/>
      <c r="B180" s="3"/>
      <c r="C180" s="7"/>
      <c r="D180" s="28"/>
      <c r="E180" s="7"/>
      <c r="F180" s="8"/>
      <c r="G180" s="15"/>
      <c r="H180" s="15"/>
      <c r="I180" s="15"/>
      <c r="J180" s="9" t="s">
        <v>22</v>
      </c>
    </row>
    <row r="181" spans="1:10" ht="15.75">
      <c r="A181" s="76">
        <v>2</v>
      </c>
      <c r="B181" s="19">
        <v>6</v>
      </c>
      <c r="C181" s="23" t="s">
        <v>14</v>
      </c>
      <c r="D181" s="18" t="s">
        <v>14</v>
      </c>
      <c r="E181" s="18"/>
      <c r="F181" s="25" t="s">
        <v>113</v>
      </c>
      <c r="G181" s="22">
        <f>+G182+G187+G190+G196</f>
        <v>0</v>
      </c>
      <c r="H181" s="22">
        <f>+H182+H190+H193+H196</f>
        <v>2404000</v>
      </c>
      <c r="I181" s="22">
        <f>+I182+I187+I190+I196</f>
        <v>75652.16</v>
      </c>
      <c r="J181" s="22">
        <v>0</v>
      </c>
    </row>
    <row r="182" spans="1:10" ht="12.75" customHeight="1">
      <c r="A182" s="33">
        <v>2</v>
      </c>
      <c r="B182" s="3">
        <v>6</v>
      </c>
      <c r="C182" s="7">
        <v>1</v>
      </c>
      <c r="D182" s="5" t="s">
        <v>14</v>
      </c>
      <c r="E182" s="7"/>
      <c r="F182" s="4" t="s">
        <v>114</v>
      </c>
      <c r="G182" s="13">
        <f>+G183+G184+G185+G186</f>
        <v>0</v>
      </c>
      <c r="H182" s="13">
        <f>+H183+H184+H185+H186</f>
        <v>1800000</v>
      </c>
      <c r="I182" s="13">
        <f>SUM(I183:I186)</f>
        <v>75652.16</v>
      </c>
      <c r="J182" s="13" t="s">
        <v>22</v>
      </c>
    </row>
    <row r="183" spans="1:10" ht="12.75" customHeight="1">
      <c r="A183" s="33">
        <v>2</v>
      </c>
      <c r="B183" s="3">
        <v>6</v>
      </c>
      <c r="C183" s="7">
        <v>1</v>
      </c>
      <c r="D183" s="7">
        <v>1</v>
      </c>
      <c r="E183" s="7"/>
      <c r="F183" s="8" t="s">
        <v>115</v>
      </c>
      <c r="G183" s="14">
        <v>0</v>
      </c>
      <c r="H183" s="14">
        <v>400000</v>
      </c>
      <c r="I183" s="14">
        <v>75652.16</v>
      </c>
      <c r="J183" s="9" t="s">
        <v>14</v>
      </c>
    </row>
    <row r="184" spans="1:10" ht="12.75" customHeight="1">
      <c r="A184" s="33">
        <v>2</v>
      </c>
      <c r="B184" s="3">
        <v>6</v>
      </c>
      <c r="C184" s="7">
        <v>1</v>
      </c>
      <c r="D184" s="7">
        <v>3</v>
      </c>
      <c r="E184" s="7"/>
      <c r="F184" s="8" t="s">
        <v>179</v>
      </c>
      <c r="G184" s="14">
        <v>0</v>
      </c>
      <c r="H184" s="14">
        <v>1000000</v>
      </c>
      <c r="I184" s="14">
        <v>0</v>
      </c>
      <c r="J184" s="9" t="s">
        <v>14</v>
      </c>
    </row>
    <row r="185" spans="1:10" ht="12.75" customHeight="1">
      <c r="A185" s="33">
        <v>2</v>
      </c>
      <c r="B185" s="3">
        <v>6</v>
      </c>
      <c r="C185" s="7">
        <v>1</v>
      </c>
      <c r="D185" s="7">
        <v>5</v>
      </c>
      <c r="E185" s="7"/>
      <c r="F185" s="8" t="s">
        <v>116</v>
      </c>
      <c r="G185" s="14">
        <v>0</v>
      </c>
      <c r="H185" s="14">
        <v>300000</v>
      </c>
      <c r="I185" s="14">
        <v>0</v>
      </c>
      <c r="J185" s="9" t="s">
        <v>14</v>
      </c>
    </row>
    <row r="186" spans="1:10" ht="12.75" customHeight="1">
      <c r="A186" s="59">
        <v>2</v>
      </c>
      <c r="B186" s="3">
        <v>6</v>
      </c>
      <c r="C186" s="5">
        <v>1</v>
      </c>
      <c r="D186" s="5">
        <v>9</v>
      </c>
      <c r="E186" s="5"/>
      <c r="F186" s="8" t="s">
        <v>117</v>
      </c>
      <c r="G186" s="13">
        <v>0</v>
      </c>
      <c r="H186" s="14">
        <v>100000</v>
      </c>
      <c r="I186" s="14">
        <v>0</v>
      </c>
      <c r="J186" s="10" t="s">
        <v>14</v>
      </c>
    </row>
    <row r="187" spans="1:10" ht="12.75" customHeight="1">
      <c r="A187" s="59">
        <v>2</v>
      </c>
      <c r="B187" s="3">
        <v>6</v>
      </c>
      <c r="C187" s="5">
        <v>4</v>
      </c>
      <c r="D187" s="5" t="s">
        <v>14</v>
      </c>
      <c r="E187" s="5"/>
      <c r="F187" s="4" t="s">
        <v>118</v>
      </c>
      <c r="G187" s="13">
        <f>+G188</f>
        <v>0</v>
      </c>
      <c r="H187" s="13">
        <f>+H188+H189</f>
        <v>0</v>
      </c>
      <c r="I187" s="13">
        <f>+I188+I189</f>
        <v>0</v>
      </c>
      <c r="J187" s="9" t="s">
        <v>22</v>
      </c>
    </row>
    <row r="188" spans="1:10" ht="12.75" customHeight="1">
      <c r="A188" s="33">
        <v>2</v>
      </c>
      <c r="B188" s="3">
        <v>6</v>
      </c>
      <c r="C188" s="7">
        <v>4</v>
      </c>
      <c r="D188" s="7">
        <v>1</v>
      </c>
      <c r="E188" s="7"/>
      <c r="F188" s="27" t="s">
        <v>119</v>
      </c>
      <c r="G188" s="14">
        <v>0</v>
      </c>
      <c r="H188" s="14">
        <v>0</v>
      </c>
      <c r="I188" s="14">
        <v>0</v>
      </c>
      <c r="J188" s="9" t="s">
        <v>14</v>
      </c>
    </row>
    <row r="189" spans="1:10" ht="12.75" customHeight="1">
      <c r="A189" s="33">
        <v>2</v>
      </c>
      <c r="B189" s="3">
        <v>6</v>
      </c>
      <c r="C189" s="7">
        <v>4</v>
      </c>
      <c r="D189" s="7">
        <v>8</v>
      </c>
      <c r="E189" s="7">
        <v>1</v>
      </c>
      <c r="F189" s="27" t="s">
        <v>180</v>
      </c>
      <c r="G189" s="14"/>
      <c r="H189" s="14">
        <v>0</v>
      </c>
      <c r="I189" s="14">
        <v>0</v>
      </c>
      <c r="J189" s="9"/>
    </row>
    <row r="190" spans="1:10" ht="12.75" customHeight="1">
      <c r="A190" s="59">
        <v>2</v>
      </c>
      <c r="B190" s="3">
        <v>6</v>
      </c>
      <c r="C190" s="5">
        <v>5</v>
      </c>
      <c r="D190" s="5"/>
      <c r="E190" s="5"/>
      <c r="F190" s="16" t="s">
        <v>142</v>
      </c>
      <c r="G190" s="13">
        <f>+G192</f>
        <v>0</v>
      </c>
      <c r="H190" s="13">
        <f>+H191+H192</f>
        <v>50000</v>
      </c>
      <c r="I190" s="13">
        <f>+I191</f>
        <v>0</v>
      </c>
      <c r="J190" s="10" t="s">
        <v>14</v>
      </c>
    </row>
    <row r="191" spans="1:10" ht="12.75" customHeight="1">
      <c r="A191" s="33">
        <v>2</v>
      </c>
      <c r="B191" s="6">
        <v>6</v>
      </c>
      <c r="C191" s="28">
        <v>5</v>
      </c>
      <c r="D191" s="28">
        <v>4</v>
      </c>
      <c r="E191" s="28">
        <v>1</v>
      </c>
      <c r="F191" s="27" t="s">
        <v>188</v>
      </c>
      <c r="G191" s="13"/>
      <c r="H191" s="14">
        <v>50000</v>
      </c>
      <c r="I191" s="14">
        <v>0</v>
      </c>
      <c r="J191" s="10"/>
    </row>
    <row r="192" spans="1:10" ht="12.75" customHeight="1">
      <c r="A192" s="33">
        <v>2</v>
      </c>
      <c r="B192" s="3">
        <v>6</v>
      </c>
      <c r="C192" s="7">
        <v>5</v>
      </c>
      <c r="D192" s="7">
        <v>5</v>
      </c>
      <c r="E192" s="7">
        <v>1</v>
      </c>
      <c r="F192" s="27" t="s">
        <v>120</v>
      </c>
      <c r="G192" s="14">
        <v>0</v>
      </c>
      <c r="H192" s="14">
        <v>0</v>
      </c>
      <c r="I192" s="14">
        <v>0</v>
      </c>
      <c r="J192" s="9" t="s">
        <v>14</v>
      </c>
    </row>
    <row r="193" spans="1:10" ht="12.75" customHeight="1">
      <c r="A193" s="59">
        <v>2</v>
      </c>
      <c r="B193" s="3">
        <v>6</v>
      </c>
      <c r="C193" s="5">
        <v>6</v>
      </c>
      <c r="D193" s="5"/>
      <c r="E193" s="5"/>
      <c r="F193" s="16" t="s">
        <v>206</v>
      </c>
      <c r="G193" s="13"/>
      <c r="H193" s="13">
        <f>+H194</f>
        <v>400000</v>
      </c>
      <c r="I193" s="13"/>
      <c r="J193" s="9"/>
    </row>
    <row r="194" spans="1:10" ht="12.75" customHeight="1">
      <c r="A194" s="59">
        <v>2</v>
      </c>
      <c r="B194" s="3">
        <v>6</v>
      </c>
      <c r="C194" s="5">
        <v>6</v>
      </c>
      <c r="D194" s="5">
        <v>2</v>
      </c>
      <c r="E194" s="5"/>
      <c r="F194" s="16" t="s">
        <v>207</v>
      </c>
      <c r="G194" s="13"/>
      <c r="H194" s="13">
        <f>+H195</f>
        <v>400000</v>
      </c>
      <c r="I194" s="14"/>
      <c r="J194" s="9"/>
    </row>
    <row r="195" spans="1:10" ht="12.75" customHeight="1">
      <c r="A195" s="33">
        <v>2</v>
      </c>
      <c r="B195" s="3">
        <v>6</v>
      </c>
      <c r="C195" s="7">
        <v>6</v>
      </c>
      <c r="D195" s="7">
        <v>2</v>
      </c>
      <c r="E195" s="7">
        <v>1</v>
      </c>
      <c r="F195" s="27" t="s">
        <v>207</v>
      </c>
      <c r="G195" s="14"/>
      <c r="H195" s="14">
        <v>400000</v>
      </c>
      <c r="I195" s="14">
        <v>0</v>
      </c>
      <c r="J195" s="9"/>
    </row>
    <row r="196" spans="1:10" ht="12.75" customHeight="1">
      <c r="A196" s="59">
        <v>2</v>
      </c>
      <c r="B196" s="3">
        <v>6</v>
      </c>
      <c r="C196" s="5">
        <v>7</v>
      </c>
      <c r="D196" s="5"/>
      <c r="E196" s="5"/>
      <c r="F196" s="16" t="s">
        <v>121</v>
      </c>
      <c r="G196" s="13">
        <f>+G197+G200</f>
        <v>0</v>
      </c>
      <c r="H196" s="13">
        <f>+H197+H200</f>
        <v>154000</v>
      </c>
      <c r="I196" s="13">
        <f>+I197+I200</f>
        <v>0</v>
      </c>
      <c r="J196" s="10" t="s">
        <v>22</v>
      </c>
    </row>
    <row r="197" spans="1:10" ht="12.75" customHeight="1">
      <c r="A197" s="59">
        <v>2</v>
      </c>
      <c r="B197" s="3">
        <v>6</v>
      </c>
      <c r="C197" s="5">
        <v>8</v>
      </c>
      <c r="D197" s="5">
        <v>3</v>
      </c>
      <c r="E197" s="5"/>
      <c r="F197" s="16" t="s">
        <v>143</v>
      </c>
      <c r="G197" s="13">
        <f>+G198+G199</f>
        <v>0</v>
      </c>
      <c r="H197" s="13">
        <f>+H198+H199</f>
        <v>0</v>
      </c>
      <c r="I197" s="13">
        <f>+I198+I199</f>
        <v>0</v>
      </c>
      <c r="J197" s="9" t="s">
        <v>14</v>
      </c>
    </row>
    <row r="198" spans="1:10" ht="12.75" customHeight="1">
      <c r="A198" s="33">
        <v>2</v>
      </c>
      <c r="B198" s="3">
        <v>6</v>
      </c>
      <c r="C198" s="7">
        <v>8</v>
      </c>
      <c r="D198" s="7">
        <v>3</v>
      </c>
      <c r="E198" s="7">
        <v>1</v>
      </c>
      <c r="F198" s="27" t="s">
        <v>122</v>
      </c>
      <c r="G198" s="14">
        <v>0</v>
      </c>
      <c r="H198" s="14">
        <v>0</v>
      </c>
      <c r="I198" s="14"/>
      <c r="J198" s="9"/>
    </row>
    <row r="199" spans="1:10" ht="12.75" customHeight="1">
      <c r="A199" s="33">
        <v>2</v>
      </c>
      <c r="B199" s="3">
        <v>6</v>
      </c>
      <c r="C199" s="7">
        <v>8</v>
      </c>
      <c r="D199" s="7">
        <v>3</v>
      </c>
      <c r="E199" s="7">
        <v>2</v>
      </c>
      <c r="F199" s="27" t="s">
        <v>123</v>
      </c>
      <c r="G199" s="14">
        <v>0</v>
      </c>
      <c r="H199" s="14">
        <v>0</v>
      </c>
      <c r="I199" s="14"/>
      <c r="J199" s="9" t="s">
        <v>14</v>
      </c>
    </row>
    <row r="200" spans="1:10" ht="12.75" customHeight="1">
      <c r="A200" s="59">
        <v>2</v>
      </c>
      <c r="B200" s="3">
        <v>6</v>
      </c>
      <c r="C200" s="5">
        <v>8</v>
      </c>
      <c r="D200" s="5">
        <v>8</v>
      </c>
      <c r="E200" s="5"/>
      <c r="F200" s="16" t="s">
        <v>124</v>
      </c>
      <c r="G200" s="13">
        <v>0</v>
      </c>
      <c r="H200" s="13">
        <f>+H201</f>
        <v>154000</v>
      </c>
      <c r="I200" s="13">
        <f>+I201</f>
        <v>0</v>
      </c>
      <c r="J200" s="10" t="s">
        <v>14</v>
      </c>
    </row>
    <row r="201" spans="1:10" ht="12.75" customHeight="1">
      <c r="A201" s="33">
        <v>2</v>
      </c>
      <c r="B201" s="3">
        <v>6</v>
      </c>
      <c r="C201" s="7">
        <v>8</v>
      </c>
      <c r="D201" s="7">
        <v>8</v>
      </c>
      <c r="E201" s="7">
        <v>1</v>
      </c>
      <c r="F201" s="27" t="s">
        <v>125</v>
      </c>
      <c r="G201" s="14">
        <v>0</v>
      </c>
      <c r="H201" s="14">
        <v>154000</v>
      </c>
      <c r="I201" s="14">
        <v>0</v>
      </c>
      <c r="J201" s="9" t="s">
        <v>22</v>
      </c>
    </row>
    <row r="202" spans="1:10" ht="4.5" customHeight="1">
      <c r="A202" s="33"/>
      <c r="B202" s="3"/>
      <c r="C202" s="7"/>
      <c r="D202" s="7"/>
      <c r="E202" s="7"/>
      <c r="F202" s="27"/>
      <c r="G202" s="14"/>
      <c r="H202" s="14"/>
      <c r="I202" s="14"/>
      <c r="J202" s="9"/>
    </row>
    <row r="203" spans="1:10" ht="12.75" customHeight="1">
      <c r="A203" s="33"/>
      <c r="B203" s="3"/>
      <c r="C203" s="7"/>
      <c r="D203" s="7"/>
      <c r="E203" s="7"/>
      <c r="F203" s="69" t="s">
        <v>149</v>
      </c>
      <c r="G203" s="70"/>
      <c r="H203" s="70"/>
      <c r="I203" s="70"/>
      <c r="J203" s="73">
        <f>+I181</f>
        <v>75652.16</v>
      </c>
    </row>
    <row r="204" spans="1:10" ht="12.75" customHeight="1">
      <c r="A204" s="33"/>
      <c r="B204" s="3"/>
      <c r="C204" s="7"/>
      <c r="D204" s="7"/>
      <c r="E204" s="7"/>
      <c r="F204" s="27"/>
      <c r="G204" s="14"/>
      <c r="H204" s="14"/>
      <c r="I204" s="14"/>
      <c r="J204" s="9"/>
    </row>
    <row r="205" spans="1:10" ht="18" customHeight="1">
      <c r="A205" s="19">
        <v>2</v>
      </c>
      <c r="B205" s="19">
        <v>7</v>
      </c>
      <c r="C205" s="19"/>
      <c r="D205" s="19"/>
      <c r="E205" s="19"/>
      <c r="F205" s="21" t="s">
        <v>126</v>
      </c>
      <c r="G205" s="65">
        <f aca="true" t="shared" si="1" ref="G205:I206">+G206</f>
        <v>0</v>
      </c>
      <c r="H205" s="62">
        <f t="shared" si="1"/>
        <v>0</v>
      </c>
      <c r="I205" s="62">
        <f t="shared" si="1"/>
        <v>0</v>
      </c>
      <c r="J205" s="62">
        <v>0</v>
      </c>
    </row>
    <row r="206" spans="1:10" ht="12.75" customHeight="1">
      <c r="A206" s="59">
        <v>2</v>
      </c>
      <c r="B206" s="3">
        <v>7</v>
      </c>
      <c r="C206" s="5">
        <v>2</v>
      </c>
      <c r="D206" s="5"/>
      <c r="E206" s="5"/>
      <c r="F206" s="16" t="s">
        <v>144</v>
      </c>
      <c r="G206" s="13">
        <f t="shared" si="1"/>
        <v>0</v>
      </c>
      <c r="H206" s="13">
        <f t="shared" si="1"/>
        <v>0</v>
      </c>
      <c r="I206" s="13">
        <f t="shared" si="1"/>
        <v>0</v>
      </c>
      <c r="J206" s="10" t="s">
        <v>14</v>
      </c>
    </row>
    <row r="207" spans="1:10" ht="12.75" customHeight="1">
      <c r="A207" s="33">
        <v>2</v>
      </c>
      <c r="B207" s="3">
        <v>7</v>
      </c>
      <c r="C207" s="7">
        <v>2</v>
      </c>
      <c r="D207" s="7">
        <v>2</v>
      </c>
      <c r="E207" s="7"/>
      <c r="F207" s="27" t="s">
        <v>127</v>
      </c>
      <c r="G207" s="14">
        <v>0</v>
      </c>
      <c r="H207" s="14">
        <v>0</v>
      </c>
      <c r="I207" s="14">
        <v>0</v>
      </c>
      <c r="J207" s="9" t="s">
        <v>14</v>
      </c>
    </row>
    <row r="208" spans="1:10" ht="12.75" customHeight="1">
      <c r="A208" s="33"/>
      <c r="B208" s="3"/>
      <c r="C208" s="7"/>
      <c r="D208" s="7"/>
      <c r="E208" s="7"/>
      <c r="F208" s="27"/>
      <c r="G208" s="14"/>
      <c r="H208" s="14"/>
      <c r="I208" s="14"/>
      <c r="J208" s="9" t="s">
        <v>22</v>
      </c>
    </row>
    <row r="209" spans="2:10" ht="12.75" customHeight="1">
      <c r="B209" s="7"/>
      <c r="C209" s="7"/>
      <c r="D209" s="7"/>
      <c r="E209" s="7"/>
      <c r="F209" s="69" t="s">
        <v>148</v>
      </c>
      <c r="G209" s="70"/>
      <c r="H209" s="56"/>
      <c r="I209" s="70"/>
      <c r="J209" s="71">
        <f>+J205</f>
        <v>0</v>
      </c>
    </row>
    <row r="210" spans="2:10" ht="12.75" customHeight="1">
      <c r="B210" s="7"/>
      <c r="C210" s="7"/>
      <c r="D210" s="7"/>
      <c r="E210" s="7"/>
      <c r="F210" s="4"/>
      <c r="G210" s="14"/>
      <c r="H210" s="1"/>
      <c r="I210" s="14"/>
      <c r="J210" s="9" t="s">
        <v>14</v>
      </c>
    </row>
    <row r="211" spans="2:10" ht="12.75" customHeight="1">
      <c r="B211" s="7"/>
      <c r="C211" s="7"/>
      <c r="D211" s="7"/>
      <c r="E211" s="7"/>
      <c r="F211" s="4" t="s">
        <v>147</v>
      </c>
      <c r="G211" s="66">
        <f>+G205+G181+G171+G112+G55+G19</f>
        <v>154623445</v>
      </c>
      <c r="H211" s="78">
        <f>+H205+H181+H171+H112+H55+H19</f>
        <v>177123445</v>
      </c>
      <c r="I211" s="14"/>
      <c r="J211" s="10">
        <v>0</v>
      </c>
    </row>
    <row r="212" spans="2:10" ht="12.75" customHeight="1">
      <c r="B212" s="7"/>
      <c r="C212" s="7"/>
      <c r="D212" s="7"/>
      <c r="E212" s="7"/>
      <c r="F212" s="4"/>
      <c r="G212" s="66"/>
      <c r="H212" s="67"/>
      <c r="I212" s="14"/>
      <c r="J212" s="9"/>
    </row>
    <row r="213" spans="2:10" ht="18" customHeight="1">
      <c r="B213" s="32"/>
      <c r="C213" s="32"/>
      <c r="D213" s="32" t="s">
        <v>14</v>
      </c>
      <c r="E213" s="32"/>
      <c r="F213" s="35" t="s">
        <v>14</v>
      </c>
      <c r="G213" s="36"/>
      <c r="H213" s="14" t="s">
        <v>14</v>
      </c>
      <c r="I213" s="36"/>
      <c r="J213" s="37" t="s">
        <v>14</v>
      </c>
    </row>
    <row r="214" spans="2:10" ht="18" customHeight="1">
      <c r="B214" s="32"/>
      <c r="C214" s="32"/>
      <c r="D214" s="32"/>
      <c r="E214" s="32"/>
      <c r="F214" s="35"/>
      <c r="G214" s="36" t="s">
        <v>189</v>
      </c>
      <c r="H214" s="14"/>
      <c r="I214" s="36"/>
      <c r="J214" s="37" t="s">
        <v>14</v>
      </c>
    </row>
    <row r="215" spans="2:10" ht="18" customHeight="1">
      <c r="B215" s="32"/>
      <c r="C215" s="32"/>
      <c r="D215" s="32" t="s">
        <v>22</v>
      </c>
      <c r="E215" s="32"/>
      <c r="F215" s="51" t="s">
        <v>215</v>
      </c>
      <c r="G215" s="36"/>
      <c r="H215" s="14" t="s">
        <v>14</v>
      </c>
      <c r="I215" s="36"/>
      <c r="J215" s="68">
        <f>+J209+J203+J179+J169+J110+J53</f>
        <v>10805361.7</v>
      </c>
    </row>
    <row r="216" spans="4:10" ht="18" customHeight="1">
      <c r="D216" s="33" t="s">
        <v>14</v>
      </c>
      <c r="F216" s="38" t="s">
        <v>51</v>
      </c>
      <c r="G216" s="40">
        <f>+J15</f>
        <v>65604006.489999995</v>
      </c>
      <c r="H216" s="2" t="s">
        <v>14</v>
      </c>
      <c r="I216" s="39"/>
      <c r="J216" s="40">
        <f>+J15</f>
        <v>65604006.489999995</v>
      </c>
    </row>
    <row r="217" spans="4:10" ht="12.75" customHeight="1">
      <c r="D217" s="33" t="s">
        <v>14</v>
      </c>
      <c r="F217" s="26"/>
      <c r="J217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9">
      <selection activeCell="I29" sqref="I29"/>
    </sheetView>
  </sheetViews>
  <sheetFormatPr defaultColWidth="11.421875" defaultRowHeight="12.75"/>
  <cols>
    <col min="1" max="1" width="7.8515625" style="1" customWidth="1"/>
    <col min="2" max="2" width="8.57421875" style="1" customWidth="1"/>
    <col min="3" max="3" width="9.8515625" style="1" customWidth="1"/>
    <col min="4" max="4" width="21.140625" style="1" customWidth="1"/>
    <col min="5" max="5" width="18.140625" style="2" customWidth="1"/>
    <col min="6" max="6" width="4.8515625" style="2" customWidth="1"/>
    <col min="7" max="7" width="21.8515625" style="2" bestFit="1" customWidth="1"/>
    <col min="8" max="8" width="14.00390625" style="2" customWidth="1"/>
  </cols>
  <sheetData>
    <row r="1" ht="12.75">
      <c r="A1"/>
    </row>
    <row r="2" ht="12.75">
      <c r="A2"/>
    </row>
    <row r="3" ht="12.75">
      <c r="A3"/>
    </row>
    <row r="4" spans="1:7" ht="15.75">
      <c r="A4" s="100" t="s">
        <v>154</v>
      </c>
      <c r="B4" s="100"/>
      <c r="C4" s="100"/>
      <c r="D4" s="100"/>
      <c r="E4" s="100"/>
      <c r="F4" s="100"/>
      <c r="G4" s="100"/>
    </row>
    <row r="5" spans="1:7" ht="23.25">
      <c r="A5" s="101" t="s">
        <v>155</v>
      </c>
      <c r="B5" s="101"/>
      <c r="C5" s="101"/>
      <c r="D5" s="101"/>
      <c r="E5" s="101"/>
      <c r="F5" s="101"/>
      <c r="G5" s="101"/>
    </row>
    <row r="6" spans="1:7" ht="18.75">
      <c r="A6" s="99" t="s">
        <v>204</v>
      </c>
      <c r="B6" s="99"/>
      <c r="C6" s="99"/>
      <c r="D6" s="99"/>
      <c r="E6" s="99"/>
      <c r="F6" s="99"/>
      <c r="G6" s="99"/>
    </row>
    <row r="7" spans="1:8" ht="18.75">
      <c r="A7" s="99" t="s">
        <v>12</v>
      </c>
      <c r="B7" s="99"/>
      <c r="C7" s="99"/>
      <c r="D7" s="99"/>
      <c r="E7" s="99"/>
      <c r="F7" s="99"/>
      <c r="G7" s="99"/>
      <c r="H7" s="79"/>
    </row>
    <row r="8" spans="1:7" ht="18.75">
      <c r="A8" s="99" t="s">
        <v>156</v>
      </c>
      <c r="B8" s="99"/>
      <c r="C8" s="99"/>
      <c r="D8" s="99"/>
      <c r="E8" s="99"/>
      <c r="F8" s="99"/>
      <c r="G8" s="99"/>
    </row>
    <row r="9" spans="1:7" ht="15.75">
      <c r="A9" s="102" t="s">
        <v>164</v>
      </c>
      <c r="B9" s="102"/>
      <c r="C9" s="102"/>
      <c r="D9" s="102"/>
      <c r="E9" s="102"/>
      <c r="F9" s="102"/>
      <c r="G9" s="102"/>
    </row>
    <row r="10" spans="1:7" ht="15.75">
      <c r="A10" s="102" t="s">
        <v>157</v>
      </c>
      <c r="B10" s="102"/>
      <c r="C10" s="102"/>
      <c r="D10" s="102"/>
      <c r="E10" s="102"/>
      <c r="F10" s="102"/>
      <c r="G10" s="102"/>
    </row>
    <row r="11" spans="1:7" ht="15.75">
      <c r="A11" s="102"/>
      <c r="B11" s="102"/>
      <c r="C11" s="102"/>
      <c r="D11" s="102"/>
      <c r="E11" s="102"/>
      <c r="F11" s="102"/>
      <c r="G11" s="102"/>
    </row>
    <row r="12" spans="1:7" ht="15.75">
      <c r="A12" s="102" t="s">
        <v>216</v>
      </c>
      <c r="B12" s="102"/>
      <c r="C12" s="102"/>
      <c r="D12" s="102"/>
      <c r="E12" s="102"/>
      <c r="F12" s="102"/>
      <c r="G12" s="102"/>
    </row>
    <row r="13" spans="1:7" ht="15.75">
      <c r="A13" s="102" t="s">
        <v>3</v>
      </c>
      <c r="B13" s="102"/>
      <c r="C13" s="102"/>
      <c r="D13" s="102"/>
      <c r="E13" s="102"/>
      <c r="F13" s="102"/>
      <c r="G13" s="102"/>
    </row>
    <row r="14" spans="1:7" ht="12.75">
      <c r="A14" s="80"/>
      <c r="B14" s="80"/>
      <c r="C14" s="80"/>
      <c r="D14" s="8"/>
      <c r="E14" s="9"/>
      <c r="F14" s="9"/>
      <c r="G14" s="9"/>
    </row>
    <row r="18" spans="1:7" ht="15.75">
      <c r="A18" s="102" t="s">
        <v>158</v>
      </c>
      <c r="B18" s="102"/>
      <c r="C18" s="102"/>
      <c r="D18" s="102"/>
      <c r="E18" s="102"/>
      <c r="F18" s="102"/>
      <c r="G18" s="102"/>
    </row>
    <row r="19" spans="1:7" ht="15.75">
      <c r="A19" s="102"/>
      <c r="B19" s="102"/>
      <c r="C19" s="102"/>
      <c r="D19" s="102"/>
      <c r="E19" s="102"/>
      <c r="F19" s="102"/>
      <c r="G19" s="102"/>
    </row>
    <row r="20" spans="4:7" ht="15">
      <c r="D20" s="81"/>
      <c r="E20" s="81"/>
      <c r="F20" s="81"/>
      <c r="G20" s="81"/>
    </row>
    <row r="21" spans="4:7" ht="12.75">
      <c r="D21" s="82"/>
      <c r="E21" s="82"/>
      <c r="F21" s="82"/>
      <c r="G21" s="82"/>
    </row>
    <row r="22" spans="1:7" ht="18">
      <c r="A22" s="104" t="s">
        <v>159</v>
      </c>
      <c r="B22" s="104"/>
      <c r="C22" s="104"/>
      <c r="D22" s="104"/>
      <c r="E22" s="83"/>
      <c r="F22" s="83"/>
      <c r="G22" s="84" t="s">
        <v>160</v>
      </c>
    </row>
    <row r="23" spans="1:7" ht="18">
      <c r="A23" s="105" t="s">
        <v>163</v>
      </c>
      <c r="B23" s="105"/>
      <c r="C23" s="105"/>
      <c r="D23" s="105"/>
      <c r="E23" s="85"/>
      <c r="F23" s="85"/>
      <c r="G23" s="86">
        <f>Ejecución!J13+Resumen!K23</f>
        <v>170123445</v>
      </c>
    </row>
    <row r="24" spans="1:7" ht="18.75" thickBot="1">
      <c r="A24" s="105" t="s">
        <v>161</v>
      </c>
      <c r="B24" s="105"/>
      <c r="C24" s="105"/>
      <c r="D24" s="105"/>
      <c r="E24" s="85"/>
      <c r="F24" s="87"/>
      <c r="G24" s="88">
        <f>+Ejecución!J14</f>
        <v>104519438.51</v>
      </c>
    </row>
    <row r="25" spans="1:7" ht="18">
      <c r="A25" s="105" t="s">
        <v>162</v>
      </c>
      <c r="B25" s="105"/>
      <c r="C25" s="105"/>
      <c r="D25" s="105"/>
      <c r="E25" s="87"/>
      <c r="F25" s="87"/>
      <c r="G25" s="86">
        <f>+G23-G24</f>
        <v>65604006.489999995</v>
      </c>
    </row>
    <row r="26" spans="1:7" ht="18">
      <c r="A26" s="89"/>
      <c r="B26" s="89"/>
      <c r="C26" s="89"/>
      <c r="D26" s="90"/>
      <c r="E26" s="87"/>
      <c r="F26" s="87"/>
      <c r="G26" s="87"/>
    </row>
    <row r="27" spans="1:7" ht="18">
      <c r="A27" s="106" t="s">
        <v>14</v>
      </c>
      <c r="B27" s="106"/>
      <c r="C27" s="89"/>
      <c r="D27" s="87"/>
      <c r="E27" s="87"/>
      <c r="F27" s="87"/>
      <c r="G27" s="87"/>
    </row>
    <row r="28" spans="1:7" ht="18">
      <c r="A28" s="107" t="s">
        <v>14</v>
      </c>
      <c r="B28" s="107"/>
      <c r="C28" s="107"/>
      <c r="D28" s="107"/>
      <c r="E28" s="87"/>
      <c r="F28" s="91"/>
      <c r="G28" s="91" t="s">
        <v>14</v>
      </c>
    </row>
    <row r="29" spans="1:7" ht="18">
      <c r="A29" s="103" t="s">
        <v>14</v>
      </c>
      <c r="B29" s="103"/>
      <c r="C29" s="103"/>
      <c r="D29" s="103"/>
      <c r="E29" s="91"/>
      <c r="F29" s="90"/>
      <c r="G29" s="92" t="s">
        <v>14</v>
      </c>
    </row>
    <row r="30" spans="1:7" ht="18">
      <c r="A30" s="103"/>
      <c r="B30" s="103"/>
      <c r="C30" s="103"/>
      <c r="D30" s="93"/>
      <c r="E30" s="90"/>
      <c r="F30" s="93"/>
      <c r="G30" s="94"/>
    </row>
    <row r="31" ht="15.75">
      <c r="E31" s="93"/>
    </row>
  </sheetData>
  <sheetProtection/>
  <mergeCells count="20">
    <mergeCell ref="A29:D29"/>
    <mergeCell ref="A30:C30"/>
    <mergeCell ref="A22:D22"/>
    <mergeCell ref="A23:D23"/>
    <mergeCell ref="A24:D24"/>
    <mergeCell ref="A25:D25"/>
    <mergeCell ref="A27:B27"/>
    <mergeCell ref="A28:D28"/>
    <mergeCell ref="A10:G10"/>
    <mergeCell ref="A11:G11"/>
    <mergeCell ref="A12:G12"/>
    <mergeCell ref="A13:G13"/>
    <mergeCell ref="A18:G18"/>
    <mergeCell ref="A19:G19"/>
    <mergeCell ref="A4:G4"/>
    <mergeCell ref="A5:G5"/>
    <mergeCell ref="A7:G7"/>
    <mergeCell ref="A8:G8"/>
    <mergeCell ref="A9:G9"/>
    <mergeCell ref="A6:G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2014-03-07T18:08:02Z</cp:lastPrinted>
  <dcterms:created xsi:type="dcterms:W3CDTF">2006-01-17T19:13:45Z</dcterms:created>
  <dcterms:modified xsi:type="dcterms:W3CDTF">2017-11-02T13:59:42Z</dcterms:modified>
  <cp:category/>
  <cp:version/>
  <cp:contentType/>
  <cp:contentStatus/>
</cp:coreProperties>
</file>