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m.perez\Desktop\"/>
    </mc:Choice>
  </mc:AlternateContent>
  <bookViews>
    <workbookView xWindow="0" yWindow="0" windowWidth="28800" windowHeight="12225" tabRatio="601"/>
  </bookViews>
  <sheets>
    <sheet name="Personal contratado" sheetId="5" r:id="rId1"/>
  </sheets>
  <definedNames>
    <definedName name="_xlnm.Print_Area" localSheetId="0">'Personal contratado'!$B$1:$V$101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V37" i="5" l="1"/>
  <c r="V89" i="5"/>
  <c r="U89" i="5"/>
  <c r="T37" i="5"/>
  <c r="T20" i="5"/>
  <c r="T89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4" i="5"/>
  <c r="T85" i="5"/>
  <c r="T86" i="5"/>
  <c r="T87" i="5"/>
  <c r="T88" i="5"/>
  <c r="S90" i="5"/>
  <c r="O5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90" i="5" s="1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M79" i="5"/>
  <c r="O79" i="5"/>
  <c r="P79" i="5"/>
  <c r="M37" i="5"/>
  <c r="O37" i="5"/>
  <c r="P37" i="5"/>
  <c r="M27" i="5"/>
  <c r="N27" i="5"/>
  <c r="O27" i="5"/>
  <c r="P27" i="5"/>
  <c r="V79" i="5" l="1"/>
  <c r="R79" i="5"/>
  <c r="U79" i="5"/>
  <c r="R37" i="5"/>
  <c r="U37" i="5"/>
  <c r="U27" i="5"/>
  <c r="V27" i="5"/>
  <c r="R27" i="5"/>
  <c r="P21" i="5" l="1"/>
  <c r="P22" i="5"/>
  <c r="P23" i="5"/>
  <c r="P24" i="5"/>
  <c r="P25" i="5"/>
  <c r="P26" i="5"/>
  <c r="P28" i="5"/>
  <c r="P29" i="5"/>
  <c r="P30" i="5"/>
  <c r="P31" i="5"/>
  <c r="P32" i="5"/>
  <c r="P33" i="5"/>
  <c r="P34" i="5"/>
  <c r="P35" i="5"/>
  <c r="P36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80" i="5"/>
  <c r="P81" i="5"/>
  <c r="P82" i="5"/>
  <c r="P83" i="5"/>
  <c r="P84" i="5"/>
  <c r="P85" i="5"/>
  <c r="P86" i="5"/>
  <c r="P87" i="5"/>
  <c r="P88" i="5"/>
  <c r="P89" i="5"/>
  <c r="P20" i="5"/>
  <c r="O21" i="5"/>
  <c r="O22" i="5"/>
  <c r="O23" i="5"/>
  <c r="O24" i="5"/>
  <c r="O25" i="5"/>
  <c r="O26" i="5"/>
  <c r="O28" i="5"/>
  <c r="O29" i="5"/>
  <c r="O30" i="5"/>
  <c r="O31" i="5"/>
  <c r="O32" i="5"/>
  <c r="O33" i="5"/>
  <c r="O34" i="5"/>
  <c r="O35" i="5"/>
  <c r="O36" i="5"/>
  <c r="O38" i="5"/>
  <c r="T38" i="5" s="1"/>
  <c r="O39" i="5"/>
  <c r="O40" i="5"/>
  <c r="O41" i="5"/>
  <c r="O42" i="5"/>
  <c r="O43" i="5"/>
  <c r="O44" i="5"/>
  <c r="O45" i="5"/>
  <c r="O46" i="5"/>
  <c r="O47" i="5"/>
  <c r="O48" i="5"/>
  <c r="O49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80" i="5"/>
  <c r="O81" i="5"/>
  <c r="O82" i="5"/>
  <c r="O83" i="5"/>
  <c r="T83" i="5" s="1"/>
  <c r="O84" i="5"/>
  <c r="O85" i="5"/>
  <c r="O86" i="5"/>
  <c r="O87" i="5"/>
  <c r="O88" i="5"/>
  <c r="O89" i="5"/>
  <c r="O20" i="5"/>
  <c r="N22" i="5"/>
  <c r="N23" i="5"/>
  <c r="N24" i="5"/>
  <c r="N25" i="5"/>
  <c r="N26" i="5"/>
  <c r="N28" i="5"/>
  <c r="N29" i="5"/>
  <c r="N30" i="5"/>
  <c r="N31" i="5"/>
  <c r="N32" i="5"/>
  <c r="N33" i="5"/>
  <c r="N34" i="5"/>
  <c r="N35" i="5"/>
  <c r="N36" i="5"/>
  <c r="N39" i="5"/>
  <c r="N40" i="5"/>
  <c r="N41" i="5"/>
  <c r="N42" i="5"/>
  <c r="N43" i="5"/>
  <c r="N46" i="5"/>
  <c r="N47" i="5"/>
  <c r="N48" i="5"/>
  <c r="N49" i="5"/>
  <c r="N50" i="5"/>
  <c r="N51" i="5"/>
  <c r="N52" i="5"/>
  <c r="N53" i="5"/>
  <c r="N54" i="5"/>
  <c r="N55" i="5"/>
  <c r="N56" i="5"/>
  <c r="N58" i="5"/>
  <c r="N59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80" i="5"/>
  <c r="N84" i="5"/>
  <c r="N85" i="5"/>
  <c r="N86" i="5"/>
  <c r="N87" i="5"/>
  <c r="N88" i="5"/>
  <c r="N89" i="5"/>
  <c r="N20" i="5"/>
  <c r="M21" i="5"/>
  <c r="M22" i="5"/>
  <c r="M23" i="5"/>
  <c r="M24" i="5"/>
  <c r="M25" i="5"/>
  <c r="M26" i="5"/>
  <c r="M28" i="5"/>
  <c r="M29" i="5"/>
  <c r="M30" i="5"/>
  <c r="M31" i="5"/>
  <c r="M32" i="5"/>
  <c r="M33" i="5"/>
  <c r="M34" i="5"/>
  <c r="M35" i="5"/>
  <c r="M36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80" i="5"/>
  <c r="M81" i="5"/>
  <c r="M82" i="5"/>
  <c r="M83" i="5"/>
  <c r="M84" i="5"/>
  <c r="M85" i="5"/>
  <c r="M86" i="5"/>
  <c r="M87" i="5"/>
  <c r="M88" i="5"/>
  <c r="M89" i="5"/>
  <c r="M20" i="5"/>
  <c r="L20" i="5"/>
  <c r="O90" i="5" l="1"/>
  <c r="U20" i="5"/>
  <c r="R20" i="5"/>
  <c r="M90" i="5"/>
  <c r="R89" i="5"/>
  <c r="R88" i="5"/>
  <c r="U88" i="5"/>
  <c r="U87" i="5"/>
  <c r="R87" i="5"/>
  <c r="R42" i="5"/>
  <c r="U42" i="5"/>
  <c r="U57" i="5"/>
  <c r="R57" i="5"/>
  <c r="R86" i="5"/>
  <c r="U86" i="5"/>
  <c r="R77" i="5"/>
  <c r="U77" i="5"/>
  <c r="R69" i="5"/>
  <c r="U69" i="5"/>
  <c r="R61" i="5"/>
  <c r="U61" i="5"/>
  <c r="R53" i="5"/>
  <c r="U53" i="5"/>
  <c r="R45" i="5"/>
  <c r="U45" i="5"/>
  <c r="R36" i="5"/>
  <c r="U36" i="5"/>
  <c r="R29" i="5"/>
  <c r="U29" i="5"/>
  <c r="R74" i="5"/>
  <c r="U74" i="5"/>
  <c r="U49" i="5"/>
  <c r="R49" i="5"/>
  <c r="R85" i="5"/>
  <c r="U85" i="5"/>
  <c r="R76" i="5"/>
  <c r="U76" i="5"/>
  <c r="R68" i="5"/>
  <c r="U68" i="5"/>
  <c r="R60" i="5"/>
  <c r="U60" i="5"/>
  <c r="R52" i="5"/>
  <c r="U52" i="5"/>
  <c r="R44" i="5"/>
  <c r="U44" i="5"/>
  <c r="R35" i="5"/>
  <c r="U35" i="5"/>
  <c r="R28" i="5"/>
  <c r="U28" i="5"/>
  <c r="U83" i="5"/>
  <c r="R83" i="5"/>
  <c r="U33" i="5"/>
  <c r="R33" i="5"/>
  <c r="U82" i="5"/>
  <c r="R82" i="5"/>
  <c r="U73" i="5"/>
  <c r="R73" i="5"/>
  <c r="R84" i="5"/>
  <c r="U84" i="5"/>
  <c r="R75" i="5"/>
  <c r="U75" i="5"/>
  <c r="R67" i="5"/>
  <c r="U67" i="5"/>
  <c r="R59" i="5"/>
  <c r="U59" i="5"/>
  <c r="R51" i="5"/>
  <c r="U51" i="5"/>
  <c r="R43" i="5"/>
  <c r="U43" i="5"/>
  <c r="R34" i="5"/>
  <c r="U34" i="5"/>
  <c r="R26" i="5"/>
  <c r="U26" i="5"/>
  <c r="R25" i="5"/>
  <c r="U25" i="5"/>
  <c r="U24" i="5"/>
  <c r="R24" i="5"/>
  <c r="U66" i="5"/>
  <c r="R66" i="5"/>
  <c r="U41" i="5"/>
  <c r="R41" i="5"/>
  <c r="U81" i="5"/>
  <c r="R81" i="5"/>
  <c r="U72" i="5"/>
  <c r="R72" i="5"/>
  <c r="U64" i="5"/>
  <c r="R64" i="5"/>
  <c r="U56" i="5"/>
  <c r="R56" i="5"/>
  <c r="U48" i="5"/>
  <c r="R48" i="5"/>
  <c r="U40" i="5"/>
  <c r="R40" i="5"/>
  <c r="U32" i="5"/>
  <c r="R32" i="5"/>
  <c r="U23" i="5"/>
  <c r="R23" i="5"/>
  <c r="U50" i="5"/>
  <c r="R50" i="5"/>
  <c r="U80" i="5"/>
  <c r="R80" i="5"/>
  <c r="R71" i="5"/>
  <c r="U71" i="5"/>
  <c r="R63" i="5"/>
  <c r="U63" i="5"/>
  <c r="R55" i="5"/>
  <c r="U55" i="5"/>
  <c r="U47" i="5"/>
  <c r="R47" i="5"/>
  <c r="U39" i="5"/>
  <c r="R39" i="5"/>
  <c r="R31" i="5"/>
  <c r="U31" i="5"/>
  <c r="R22" i="5"/>
  <c r="U22" i="5"/>
  <c r="U58" i="5"/>
  <c r="R58" i="5"/>
  <c r="U65" i="5"/>
  <c r="R65" i="5"/>
  <c r="R78" i="5"/>
  <c r="U78" i="5"/>
  <c r="R70" i="5"/>
  <c r="U70" i="5"/>
  <c r="R62" i="5"/>
  <c r="U62" i="5"/>
  <c r="R54" i="5"/>
  <c r="U54" i="5"/>
  <c r="R46" i="5"/>
  <c r="U46" i="5"/>
  <c r="R38" i="5"/>
  <c r="U38" i="5"/>
  <c r="U90" i="5" s="1"/>
  <c r="R30" i="5"/>
  <c r="U30" i="5"/>
  <c r="R21" i="5"/>
  <c r="U21" i="5"/>
  <c r="J90" i="5"/>
  <c r="V64" i="5" l="1"/>
  <c r="V42" i="5"/>
  <c r="V86" i="5" l="1"/>
  <c r="V51" i="5" l="1"/>
  <c r="V87" i="5" l="1"/>
  <c r="V69" i="5"/>
  <c r="V36" i="5" l="1"/>
  <c r="V88" i="5" l="1"/>
  <c r="V54" i="5"/>
  <c r="V24" i="5" l="1"/>
  <c r="V35" i="5" l="1"/>
  <c r="V34" i="5"/>
  <c r="V76" i="5"/>
  <c r="V61" i="5" l="1"/>
  <c r="V85" i="5" l="1"/>
  <c r="V52" i="5" l="1"/>
  <c r="V49" i="5"/>
  <c r="V46" i="5" l="1"/>
  <c r="V32" i="5"/>
  <c r="V30" i="5"/>
  <c r="V29" i="5"/>
  <c r="V23" i="5"/>
  <c r="V59" i="5" l="1"/>
  <c r="V80" i="5" l="1"/>
  <c r="V72" i="5"/>
  <c r="V44" i="5" l="1"/>
  <c r="V43" i="5"/>
  <c r="V67" i="5" l="1"/>
  <c r="V56" i="5" l="1"/>
  <c r="V47" i="5"/>
  <c r="I90" i="5" l="1"/>
  <c r="V82" i="5" l="1"/>
  <c r="V31" i="5"/>
  <c r="V50" i="5" l="1"/>
  <c r="V26" i="5"/>
  <c r="V62" i="5" l="1"/>
  <c r="V53" i="5"/>
  <c r="V81" i="5" l="1"/>
  <c r="V83" i="5"/>
  <c r="V84" i="5"/>
  <c r="V65" i="5"/>
  <c r="V66" i="5"/>
  <c r="V68" i="5"/>
  <c r="V70" i="5"/>
  <c r="V71" i="5"/>
  <c r="V73" i="5"/>
  <c r="V74" i="5"/>
  <c r="V75" i="5"/>
  <c r="V77" i="5"/>
  <c r="V78" i="5"/>
  <c r="V21" i="5" l="1"/>
  <c r="V22" i="5"/>
  <c r="V25" i="5"/>
  <c r="V28" i="5"/>
  <c r="V33" i="5"/>
  <c r="V38" i="5"/>
  <c r="V39" i="5"/>
  <c r="V40" i="5"/>
  <c r="V41" i="5"/>
  <c r="V45" i="5"/>
  <c r="V48" i="5"/>
  <c r="V55" i="5"/>
  <c r="V57" i="5"/>
  <c r="V58" i="5"/>
  <c r="V60" i="5"/>
  <c r="V63" i="5"/>
  <c r="R90" i="5" l="1"/>
  <c r="K90" i="5" l="1"/>
  <c r="Q90" i="5" l="1"/>
  <c r="V20" i="5"/>
</calcChain>
</file>

<file path=xl/sharedStrings.xml><?xml version="1.0" encoding="utf-8"?>
<sst xmlns="http://schemas.openxmlformats.org/spreadsheetml/2006/main" count="316" uniqueCount="164">
  <si>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</si>
  <si>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</si>
  <si>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</si>
  <si>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</si>
  <si>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</si>
  <si>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</si>
  <si>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</si>
  <si>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</si>
  <si>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</si>
  <si>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</si>
  <si>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</si>
  <si>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</si>
  <si>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</si>
  <si>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</si>
  <si>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</si>
  <si>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</si>
  <si>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</si>
  <si>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</si>
  <si>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</si>
  <si>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</si>
  <si>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</si>
  <si>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</si>
  <si>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</si>
  <si>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</si>
  <si>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</si>
  <si>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</si>
  <si>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</si>
  <si>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</si>
  <si>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</si>
  <si>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</si>
  <si>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</si>
  <si>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</si>
  <si>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</si>
  <si>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</si>
  <si>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</si>
  <si>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</si>
  <si>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</si>
  <si>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</si>
  <si>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</si>
  <si>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MARÍA ISABEL YNOA CONTRERAS DE DISLA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</si>
  <si>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</si>
  <si>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</si>
  <si>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</si>
  <si>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</si>
  <si>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</si>
  <si>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</si>
  <si>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</si>
  <si>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</si>
  <si>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ANALISTA DE RECURSOS HUMANOS</t>
  </si>
  <si>
    <t xml:space="preserve">RAFAEL BIENVENIDO PEÑA VERAS </t>
  </si>
  <si>
    <t>RAFAEL DANILO PÉREZ MÉNDEZ</t>
  </si>
  <si>
    <t>DEPARTAMENTO DE TECNOLOGÍAS DE LA INFORMACIÓN Y COMUNICACIÓN</t>
  </si>
  <si>
    <t>ENC. DEPTO.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</si>
  <si>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</si>
  <si>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</si>
  <si>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</si>
  <si>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</si>
  <si>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</si>
  <si>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</si>
  <si>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</si>
  <si>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</si>
  <si>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ENC. DEPTO. ADMINISTRATIVO Y FINANCIERO</t>
  </si>
  <si>
    <t>DIVISIÓN FINANCIERA</t>
  </si>
  <si>
    <t>ENC. 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</si>
  <si>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</si>
  <si>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</si>
  <si>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</si>
  <si>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</si>
  <si>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</si>
  <si>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</si>
  <si>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</si>
  <si>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</si>
  <si>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</si>
  <si>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</si>
  <si>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</si>
  <si>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</si>
  <si>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DEPARTAMENTO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</si>
  <si>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</si>
  <si>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</si>
  <si>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</si>
  <si>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DIVISIÓN CERTIFICACIÓN DE PERFILES Y COMPETENCIAS</t>
  </si>
  <si>
    <t>ENC. DIVISIÓN CERTIFICACIÓN DE PERFILES Y COMPETENCIAS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</si>
  <si>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</si>
  <si>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</si>
  <si>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</si>
  <si>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</si>
  <si>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</si>
  <si>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</si>
  <si>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</si>
  <si>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</si>
  <si>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</si>
  <si>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</si>
  <si>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</si>
  <si>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</si>
  <si>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</si>
  <si>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</si>
  <si>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</si>
  <si>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</si>
  <si>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</si>
  <si>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</si>
  <si>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</si>
  <si>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</si>
  <si>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</si>
  <si>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</si>
  <si>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</si>
  <si>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</si>
  <si>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</si>
  <si>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</si>
  <si>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</si>
  <si>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TERESITA NUÑÑEZ</t>
  </si>
  <si>
    <t>JUAN CABRERA GARCÍA</t>
  </si>
  <si>
    <t>ÁNDRES MIGUEL UREÑA LUGO</t>
  </si>
  <si>
    <t>DIVISIÓN INGRESO Y SELECCIÓN DE PARTICIPANTES</t>
  </si>
  <si>
    <t>ENC. 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</si>
  <si>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</si>
  <si>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</si>
  <si>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</si>
  <si>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</si>
  <si>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</si>
  <si>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</si>
  <si>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</si>
  <si>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</si>
  <si>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</si>
  <si>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</si>
  <si>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</si>
  <si>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</si>
  <si>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</si>
  <si>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</si>
  <si>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INGRID RAQUEL DISLA DEL ROSARIO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</si>
  <si>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</si>
  <si>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</si>
  <si>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</si>
  <si>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</si>
  <si>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</si>
  <si>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</si>
  <si>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</si>
  <si>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</si>
  <si>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</si>
  <si>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</si>
  <si>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</si>
  <si>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</si>
  <si>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</si>
  <si>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</si>
  <si>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</si>
  <si>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</si>
  <si>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</si>
  <si>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</si>
  <si>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</si>
  <si>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</si>
  <si>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</si>
  <si>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</si>
  <si>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</si>
  <si>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</si>
  <si>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MEUNIN VARGAS CUEVAS</t>
  </si>
  <si>
    <t>JUANA EUGENIA FLORIAN PERDOMO</t>
  </si>
  <si>
    <t>JUAN GABRIEL LOPEZ</t>
  </si>
  <si>
    <t>ENC. DIV. ORG.  DEL TRABAJO Y COMPENSACIONES</t>
  </si>
  <si>
    <t>ROSELY MALENYCORREA LOPEZ</t>
  </si>
  <si>
    <t>LUCIA CABRAL ANAZAGATIS</t>
  </si>
  <si>
    <t>MAILENIA DE PAULA DE LA ROSA</t>
  </si>
  <si>
    <t>NANCY JACKELINE UBRI PUJOLS</t>
  </si>
  <si>
    <t>MILDRED AMARILIS SILVERIO GARCIA</t>
  </si>
  <si>
    <t>ENC. DEPTO. DISEÑO CURRICULAR Y DOCENTE</t>
  </si>
  <si>
    <t>Correspondiente al mes de FEBRERO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</si>
</sst>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5" xfId="1" applyNumberFormat="1" applyFont="1" applyFill="1" applyBorder="1" applyAlignment="1">
      <alignment horizontal="right" vertical="center"/>
    </xf>
    <xf numFmtId="39" fontId="3" fillId="2" borderId="0" xfId="0" applyNumberFormat="1" applyFont="1" applyFill="1"/>
    <xf numFmtId="0" fontId="2" fillId="0" borderId="7" xfId="0" applyFont="1" applyFill="1" applyBorder="1" applyAlignment="1">
      <alignment vertical="center" wrapText="1"/>
    </xf>
    <xf numFmtId="4" fontId="0" fillId="0" borderId="0" xfId="0" applyNumberFormat="1" applyFill="1"/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610281</xdr:colOff>
      <xdr:row>92</xdr:row>
      <xdr:rowOff>127227</xdr:rowOff>
    </xdr:from>
    <xdr:to>
      <xdr:col>17</xdr:col>
      <xdr:colOff>838881</xdr:colOff>
      <xdr:row>98</xdr:row>
      <xdr:rowOff>165327</xdr:rowOff>
    </xdr:to>
    <xdr:pic>
      <xdr:nvPicPr>
        <xdr:cNvPr id="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4013317" y="58746798"/>
          <a:ext cx="4623707" cy="150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1459847</xdr:colOff>
      <xdr:row>1</xdr:row>
      <xdr:rowOff>214313</xdr:rowOff>
    </xdr:from>
    <xdr:to>
      <xdr:col>17</xdr:col>
      <xdr:colOff>699332</xdr:colOff>
      <xdr:row>12</xdr:row>
      <xdr:rowOff>95251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103160" y="381001"/>
          <a:ext cx="13375340" cy="27384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89647</xdr:colOff>
      <xdr:row>91</xdr:row>
      <xdr:rowOff>190500</xdr:rowOff>
    </xdr:from>
    <xdr:to>
      <xdr:col>4</xdr:col>
      <xdr:colOff>278035</xdr:colOff>
      <xdr:row>98</xdr:row>
      <xdr:rowOff>212911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89647" y="56231118"/>
          <a:ext cx="3821205" cy="1748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580547</xdr:colOff>
      <xdr:row>90</xdr:row>
      <xdr:rowOff>81962</xdr:rowOff>
    </xdr:from>
    <xdr:to>
      <xdr:col>11</xdr:col>
      <xdr:colOff>254535</xdr:colOff>
      <xdr:row>100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615690" y="58211676"/>
          <a:ext cx="3188632" cy="2530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297998</xdr:colOff>
      <xdr:row>90</xdr:row>
      <xdr:rowOff>130628</xdr:rowOff>
    </xdr:from>
    <xdr:to>
      <xdr:col>6</xdr:col>
      <xdr:colOff>446850</xdr:colOff>
      <xdr:row>99</xdr:row>
      <xdr:rowOff>54429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3944712" y="58260342"/>
          <a:ext cx="4777466" cy="21281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72"/>
  <sheetViews>
    <sheetView tabSelected="1" view="pageBreakPreview" zoomScale="55" zoomScaleNormal="70" zoomScaleSheetLayoutView="55" workbookViewId="0">
      <selection activeCell="F22" sqref="F22"/>
    </sheetView>
  </sheetViews>
  <sheetFormatPr baseColWidth="10" defaultColWidth="9.140625" defaultRowHeight="12.75" x14ac:dyDescent="0.2"/>
  <cols>
    <col min="1" max="1" width="0.7109375" customWidth="1"/>
    <col min="2" max="2" width="6.85546875" style="2" customWidth="1"/>
    <col min="3" max="3" width="30.28515625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3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9.140625" style="2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customHeight="1" x14ac:dyDescent="0.2">
      <c r="A14" s="2"/>
      <c r="B14" s="31" t="s">
        <v>142</v>
      </c>
      <c r="C14" s="31"/>
      <c r="D14" s="31"/>
      <c r="E14" s="31"/>
      <c r="F14" s="31"/>
      <c r="G14" s="31"/>
      <c r="H14" s="31"/>
      <c r="I14" s="31"/>
      <c r="J14" s="31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4.75" customHeight="1" x14ac:dyDescent="0.2">
      <c r="A15" s="2"/>
      <c r="B15" s="12" t="s">
        <v>163</v>
      </c>
      <c r="C15" s="1"/>
      <c r="D15" s="1"/>
      <c r="E15" s="1"/>
      <c r="F15" s="1"/>
      <c r="G15" s="1"/>
      <c r="H15" s="1"/>
      <c r="I15" s="1"/>
      <c r="J15" s="1"/>
      <c r="K15" s="1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1"/>
    </row>
    <row r="16" spans="1:22" ht="23.25" customHeight="1" thickBot="1" x14ac:dyDescent="0.25">
      <c r="A16" s="2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4.75" customHeight="1" x14ac:dyDescent="0.2">
      <c r="B17" s="37" t="s">
        <v>15</v>
      </c>
      <c r="C17" s="40" t="s">
        <v>11</v>
      </c>
      <c r="D17" s="40" t="s">
        <v>26</v>
      </c>
      <c r="E17" s="13"/>
      <c r="F17" s="13"/>
      <c r="G17" s="13"/>
      <c r="H17" s="14"/>
      <c r="I17" s="34" t="s">
        <v>13</v>
      </c>
      <c r="J17" s="34" t="s">
        <v>21</v>
      </c>
      <c r="K17" s="34" t="s">
        <v>27</v>
      </c>
      <c r="L17" s="45" t="s">
        <v>8</v>
      </c>
      <c r="M17" s="45"/>
      <c r="N17" s="45"/>
      <c r="O17" s="45"/>
      <c r="P17" s="45"/>
      <c r="Q17" s="45"/>
      <c r="R17" s="46"/>
      <c r="S17" s="34" t="s">
        <v>28</v>
      </c>
      <c r="T17" s="50" t="s">
        <v>2</v>
      </c>
      <c r="U17" s="51"/>
      <c r="V17" s="37" t="s">
        <v>14</v>
      </c>
    </row>
    <row r="18" spans="1:22" ht="29.25" customHeight="1" thickBot="1" x14ac:dyDescent="0.25">
      <c r="B18" s="38"/>
      <c r="C18" s="41"/>
      <c r="D18" s="41"/>
      <c r="E18" s="15" t="s">
        <v>18</v>
      </c>
      <c r="F18" s="15" t="s">
        <v>12</v>
      </c>
      <c r="G18" s="59" t="s">
        <v>20</v>
      </c>
      <c r="H18" s="42"/>
      <c r="I18" s="35"/>
      <c r="J18" s="35"/>
      <c r="K18" s="35"/>
      <c r="L18" s="54" t="s">
        <v>9</v>
      </c>
      <c r="M18" s="55"/>
      <c r="N18" s="56" t="s">
        <v>152</v>
      </c>
      <c r="O18" s="57" t="s">
        <v>10</v>
      </c>
      <c r="P18" s="58"/>
      <c r="Q18" s="47" t="s">
        <v>24</v>
      </c>
      <c r="R18" s="43" t="s">
        <v>0</v>
      </c>
      <c r="S18" s="35"/>
      <c r="T18" s="52" t="s">
        <v>3</v>
      </c>
      <c r="U18" s="60" t="s">
        <v>1</v>
      </c>
      <c r="V18" s="38"/>
    </row>
    <row r="19" spans="1:22" ht="31.5" customHeight="1" thickBot="1" x14ac:dyDescent="0.25">
      <c r="A19" t="s">
        <v>19</v>
      </c>
      <c r="B19" s="39"/>
      <c r="C19" s="42"/>
      <c r="D19" s="42"/>
      <c r="E19" s="16"/>
      <c r="F19" s="16"/>
      <c r="G19" s="16" t="s">
        <v>16</v>
      </c>
      <c r="H19" s="17" t="s">
        <v>17</v>
      </c>
      <c r="I19" s="36"/>
      <c r="J19" s="36"/>
      <c r="K19" s="36"/>
      <c r="L19" s="18" t="s">
        <v>4</v>
      </c>
      <c r="M19" s="19" t="s">
        <v>5</v>
      </c>
      <c r="N19" s="48"/>
      <c r="O19" s="18" t="s">
        <v>6</v>
      </c>
      <c r="P19" s="19" t="s">
        <v>7</v>
      </c>
      <c r="Q19" s="48"/>
      <c r="R19" s="44"/>
      <c r="S19" s="36"/>
      <c r="T19" s="53"/>
      <c r="U19" s="61"/>
      <c r="V19" s="39"/>
    </row>
    <row r="20" spans="1:22" s="20" customFormat="1" ht="59.1" customHeight="1" thickBot="1" x14ac:dyDescent="0.25">
      <c r="B20" s="21">
        <v>1</v>
      </c>
      <c r="C20" s="22" t="s">
        <v>31</v>
      </c>
      <c r="D20" s="22" t="s">
        <v>29</v>
      </c>
      <c r="E20" s="22" t="s">
        <v>144</v>
      </c>
      <c r="F20" s="22" t="s">
        <v>23</v>
      </c>
      <c r="G20" s="9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7"/>
      <c r="R20" s="7">
        <f>+P20+O20+N20+M20+L20</f>
        <v>9562.5</v>
      </c>
      <c r="S20" s="7">
        <v>11887.45</v>
      </c>
      <c r="T20" s="7">
        <f>S20+Q20+O20+L20+J20</f>
        <v>15695.28</v>
      </c>
      <c r="U20" s="7">
        <f>+P20+N20+L20</f>
        <v>4999.5</v>
      </c>
      <c r="V20" s="7">
        <f>I20-T20</f>
        <v>29304.720000000001</v>
      </c>
    </row>
    <row r="21" spans="1:22" s="20" customFormat="1" ht="59.1" customHeight="1" thickBot="1" x14ac:dyDescent="0.25">
      <c r="B21" s="21">
        <v>2</v>
      </c>
      <c r="C21" s="22" t="s">
        <v>32</v>
      </c>
      <c r="D21" s="22" t="s">
        <v>30</v>
      </c>
      <c r="E21" s="22" t="s">
        <v>144</v>
      </c>
      <c r="F21" s="22" t="s">
        <v>33</v>
      </c>
      <c r="G21" s="9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4" si="0">+I21*2.87%</f>
        <v>2430.89</v>
      </c>
      <c r="M21" s="7">
        <f t="shared" ref="M21:M86" si="1">+I21*7.1%</f>
        <v>6013.7</v>
      </c>
      <c r="N21" s="7">
        <v>748.08</v>
      </c>
      <c r="O21" s="7">
        <f t="shared" ref="O21:O86" si="2">+I21*3.04%</f>
        <v>2574.88</v>
      </c>
      <c r="P21" s="7">
        <f t="shared" ref="P21:P86" si="3">+I21*7.09%</f>
        <v>6005.2300000000005</v>
      </c>
      <c r="Q21" s="7"/>
      <c r="R21" s="7">
        <f t="shared" ref="R21:R86" si="4">+P21+O21+N21+M21+L21</f>
        <v>17772.78</v>
      </c>
      <c r="S21" s="7">
        <v>25</v>
      </c>
      <c r="T21" s="7">
        <f t="shared" ref="T21:T88" si="5">S21+Q21+O21+L21+J21</f>
        <v>13537.2</v>
      </c>
      <c r="U21" s="7">
        <f t="shared" ref="U21:U86" si="6">+P21+N21+L21</f>
        <v>9184.2000000000007</v>
      </c>
      <c r="V21" s="7">
        <f t="shared" ref="V21:V86" si="7">I21-T21</f>
        <v>71162.8</v>
      </c>
    </row>
    <row r="22" spans="1:22" s="20" customFormat="1" ht="59.1" customHeight="1" thickBot="1" x14ac:dyDescent="0.25">
      <c r="B22" s="21">
        <v>3</v>
      </c>
      <c r="C22" s="22" t="s">
        <v>34</v>
      </c>
      <c r="D22" s="22" t="s">
        <v>29</v>
      </c>
      <c r="E22" s="22" t="s">
        <v>144</v>
      </c>
      <c r="F22" s="22" t="s">
        <v>35</v>
      </c>
      <c r="G22" s="9">
        <v>44317</v>
      </c>
      <c r="H22" s="9">
        <v>44500</v>
      </c>
      <c r="I22" s="7">
        <v>60000</v>
      </c>
      <c r="J22" s="23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86" si="8">+I22*1.15%</f>
        <v>690</v>
      </c>
      <c r="O22" s="7">
        <f t="shared" si="2"/>
        <v>1824</v>
      </c>
      <c r="P22" s="7">
        <f t="shared" si="3"/>
        <v>4254</v>
      </c>
      <c r="Q22" s="7"/>
      <c r="R22" s="7">
        <f t="shared" si="4"/>
        <v>12750</v>
      </c>
      <c r="S22" s="7">
        <v>25</v>
      </c>
      <c r="T22" s="7">
        <f t="shared" si="5"/>
        <v>7057.68</v>
      </c>
      <c r="U22" s="7">
        <f t="shared" si="6"/>
        <v>6666</v>
      </c>
      <c r="V22" s="7">
        <f t="shared" si="7"/>
        <v>52942.32</v>
      </c>
    </row>
    <row r="23" spans="1:22" s="20" customFormat="1" ht="59.1" customHeight="1" thickBot="1" x14ac:dyDescent="0.25">
      <c r="B23" s="21">
        <v>4</v>
      </c>
      <c r="C23" s="22" t="s">
        <v>122</v>
      </c>
      <c r="D23" s="22" t="s">
        <v>29</v>
      </c>
      <c r="E23" s="22" t="s">
        <v>144</v>
      </c>
      <c r="F23" s="22" t="s">
        <v>41</v>
      </c>
      <c r="G23" s="9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7"/>
      <c r="R23" s="7">
        <f t="shared" si="4"/>
        <v>6428.1250000000009</v>
      </c>
      <c r="S23" s="7">
        <v>25</v>
      </c>
      <c r="T23" s="7">
        <f>S23+Q23+O23+L23+J23</f>
        <v>1812.7750000000001</v>
      </c>
      <c r="U23" s="7">
        <f t="shared" si="6"/>
        <v>3360.7750000000005</v>
      </c>
      <c r="V23" s="7">
        <f t="shared" si="7"/>
        <v>28437.224999999999</v>
      </c>
    </row>
    <row r="24" spans="1:22" s="20" customFormat="1" ht="59.1" customHeight="1" thickBot="1" x14ac:dyDescent="0.25">
      <c r="B24" s="21">
        <v>5</v>
      </c>
      <c r="C24" s="22" t="s">
        <v>145</v>
      </c>
      <c r="D24" s="22" t="s">
        <v>30</v>
      </c>
      <c r="E24" s="22" t="s">
        <v>144</v>
      </c>
      <c r="F24" s="22" t="s">
        <v>41</v>
      </c>
      <c r="G24" s="9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7"/>
      <c r="R24" s="7">
        <f t="shared" si="4"/>
        <v>6428.1250000000009</v>
      </c>
      <c r="S24" s="7">
        <v>25</v>
      </c>
      <c r="T24" s="7">
        <f>S24+Q24+O24+L24+J24</f>
        <v>1812.7750000000001</v>
      </c>
      <c r="U24" s="7">
        <f t="shared" si="6"/>
        <v>3360.7750000000005</v>
      </c>
      <c r="V24" s="7">
        <f t="shared" si="7"/>
        <v>28437.224999999999</v>
      </c>
    </row>
    <row r="25" spans="1:22" s="20" customFormat="1" ht="59.1" customHeight="1" thickBot="1" x14ac:dyDescent="0.25">
      <c r="B25" s="21">
        <v>6</v>
      </c>
      <c r="C25" s="22" t="s">
        <v>36</v>
      </c>
      <c r="D25" s="22" t="s">
        <v>30</v>
      </c>
      <c r="E25" s="22" t="s">
        <v>37</v>
      </c>
      <c r="F25" s="22" t="s">
        <v>38</v>
      </c>
      <c r="G25" s="9">
        <v>44287</v>
      </c>
      <c r="H25" s="9">
        <v>44469</v>
      </c>
      <c r="I25" s="7">
        <v>49500</v>
      </c>
      <c r="J25" s="7">
        <v>1783.43</v>
      </c>
      <c r="K25" s="7">
        <v>25</v>
      </c>
      <c r="L25" s="7">
        <f t="shared" si="0"/>
        <v>1420.65</v>
      </c>
      <c r="M25" s="7">
        <f t="shared" si="1"/>
        <v>3514.4999999999995</v>
      </c>
      <c r="N25" s="7">
        <f t="shared" si="8"/>
        <v>569.25</v>
      </c>
      <c r="O25" s="7">
        <f t="shared" si="2"/>
        <v>1504.8</v>
      </c>
      <c r="P25" s="7">
        <f t="shared" si="3"/>
        <v>3509.55</v>
      </c>
      <c r="Q25" s="7"/>
      <c r="R25" s="7">
        <f t="shared" si="4"/>
        <v>10518.75</v>
      </c>
      <c r="S25" s="7">
        <v>25</v>
      </c>
      <c r="T25" s="7">
        <f t="shared" si="5"/>
        <v>4733.88</v>
      </c>
      <c r="U25" s="7">
        <f t="shared" si="6"/>
        <v>5499.4500000000007</v>
      </c>
      <c r="V25" s="7">
        <f t="shared" si="7"/>
        <v>44766.12</v>
      </c>
    </row>
    <row r="26" spans="1:22" s="20" customFormat="1" ht="59.1" customHeight="1" thickBot="1" x14ac:dyDescent="0.25">
      <c r="B26" s="21">
        <v>7</v>
      </c>
      <c r="C26" s="22" t="s">
        <v>123</v>
      </c>
      <c r="D26" s="22" t="s">
        <v>29</v>
      </c>
      <c r="E26" s="22" t="s">
        <v>37</v>
      </c>
      <c r="F26" s="22" t="s">
        <v>41</v>
      </c>
      <c r="G26" s="9">
        <v>44287</v>
      </c>
      <c r="H26" s="9">
        <v>44530</v>
      </c>
      <c r="I26" s="7">
        <v>30250</v>
      </c>
      <c r="J26" s="7">
        <v>0</v>
      </c>
      <c r="K26" s="7">
        <v>25</v>
      </c>
      <c r="L26" s="7">
        <f t="shared" si="0"/>
        <v>868.17499999999995</v>
      </c>
      <c r="M26" s="7">
        <f t="shared" si="1"/>
        <v>2147.75</v>
      </c>
      <c r="N26" s="7">
        <f t="shared" si="8"/>
        <v>347.875</v>
      </c>
      <c r="O26" s="7">
        <f t="shared" si="2"/>
        <v>919.6</v>
      </c>
      <c r="P26" s="7">
        <f t="shared" si="3"/>
        <v>2144.7250000000004</v>
      </c>
      <c r="Q26" s="7"/>
      <c r="R26" s="7">
        <f t="shared" si="4"/>
        <v>6428.1250000000009</v>
      </c>
      <c r="S26" s="7">
        <v>25</v>
      </c>
      <c r="T26" s="7">
        <f t="shared" si="5"/>
        <v>1812.7750000000001</v>
      </c>
      <c r="U26" s="7">
        <f t="shared" si="6"/>
        <v>3360.7750000000005</v>
      </c>
      <c r="V26" s="7">
        <f t="shared" si="7"/>
        <v>28437.224999999999</v>
      </c>
    </row>
    <row r="27" spans="1:22" s="20" customFormat="1" ht="59.1" customHeight="1" thickBot="1" x14ac:dyDescent="0.25">
      <c r="B27" s="21">
        <v>8</v>
      </c>
      <c r="C27" s="22" t="s">
        <v>153</v>
      </c>
      <c r="D27" s="22" t="s">
        <v>30</v>
      </c>
      <c r="E27" s="22" t="s">
        <v>37</v>
      </c>
      <c r="F27" s="22" t="s">
        <v>41</v>
      </c>
      <c r="G27" s="9">
        <v>44896</v>
      </c>
      <c r="H27" s="9"/>
      <c r="I27" s="7">
        <v>42000</v>
      </c>
      <c r="J27" s="7">
        <v>724.92</v>
      </c>
      <c r="K27" s="7">
        <v>25</v>
      </c>
      <c r="L27" s="7">
        <f t="shared" si="0"/>
        <v>1205.4000000000001</v>
      </c>
      <c r="M27" s="7">
        <f t="shared" si="1"/>
        <v>2981.9999999999995</v>
      </c>
      <c r="N27" s="7">
        <f t="shared" si="8"/>
        <v>483</v>
      </c>
      <c r="O27" s="7">
        <f t="shared" si="2"/>
        <v>1276.8</v>
      </c>
      <c r="P27" s="7">
        <f t="shared" si="3"/>
        <v>2977.8</v>
      </c>
      <c r="Q27" s="7"/>
      <c r="R27" s="7">
        <f t="shared" si="4"/>
        <v>8925</v>
      </c>
      <c r="S27" s="7">
        <v>25</v>
      </c>
      <c r="T27" s="7">
        <f>+J27+K27+L27+O27</f>
        <v>3232.12</v>
      </c>
      <c r="U27" s="7">
        <f>+P27+N27+L27</f>
        <v>4666.2000000000007</v>
      </c>
      <c r="V27" s="7">
        <f>+I27-T27</f>
        <v>38767.879999999997</v>
      </c>
    </row>
    <row r="28" spans="1:22" s="20" customFormat="1" ht="59.1" customHeight="1" thickBot="1" x14ac:dyDescent="0.25">
      <c r="B28" s="21">
        <v>9</v>
      </c>
      <c r="C28" s="22" t="s">
        <v>39</v>
      </c>
      <c r="D28" s="22" t="s">
        <v>29</v>
      </c>
      <c r="E28" s="22" t="s">
        <v>40</v>
      </c>
      <c r="F28" s="22" t="s">
        <v>41</v>
      </c>
      <c r="G28" s="9">
        <v>44287</v>
      </c>
      <c r="H28" s="9">
        <v>44469</v>
      </c>
      <c r="I28" s="8">
        <v>30250</v>
      </c>
      <c r="J28" s="8">
        <v>0</v>
      </c>
      <c r="K28" s="8">
        <v>25</v>
      </c>
      <c r="L28" s="7">
        <f t="shared" si="0"/>
        <v>868.17499999999995</v>
      </c>
      <c r="M28" s="7">
        <f t="shared" si="1"/>
        <v>2147.75</v>
      </c>
      <c r="N28" s="7">
        <f t="shared" si="8"/>
        <v>347.875</v>
      </c>
      <c r="O28" s="7">
        <f t="shared" si="2"/>
        <v>919.6</v>
      </c>
      <c r="P28" s="7">
        <f t="shared" si="3"/>
        <v>2144.7250000000004</v>
      </c>
      <c r="Q28" s="7"/>
      <c r="R28" s="7">
        <f t="shared" si="4"/>
        <v>6428.1250000000009</v>
      </c>
      <c r="S28" s="7">
        <v>25</v>
      </c>
      <c r="T28" s="7">
        <f t="shared" si="5"/>
        <v>1812.7750000000001</v>
      </c>
      <c r="U28" s="7">
        <f t="shared" si="6"/>
        <v>3360.7750000000005</v>
      </c>
      <c r="V28" s="7">
        <f t="shared" si="7"/>
        <v>28437.224999999999</v>
      </c>
    </row>
    <row r="29" spans="1:22" s="20" customFormat="1" ht="59.1" customHeight="1" thickBot="1" x14ac:dyDescent="0.25">
      <c r="B29" s="21">
        <v>10</v>
      </c>
      <c r="C29" s="22" t="s">
        <v>42</v>
      </c>
      <c r="D29" s="22" t="s">
        <v>30</v>
      </c>
      <c r="E29" s="22" t="s">
        <v>40</v>
      </c>
      <c r="F29" s="22" t="s">
        <v>41</v>
      </c>
      <c r="G29" s="9">
        <v>44287</v>
      </c>
      <c r="H29" s="9">
        <v>44469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7">
        <v>1512.45</v>
      </c>
      <c r="R29" s="7">
        <f t="shared" si="4"/>
        <v>6428.1250000000009</v>
      </c>
      <c r="S29" s="7">
        <v>5672.45</v>
      </c>
      <c r="T29" s="7">
        <f>S29+O29+L29+J29</f>
        <v>7460.2250000000004</v>
      </c>
      <c r="U29" s="7">
        <f t="shared" si="6"/>
        <v>3360.7750000000005</v>
      </c>
      <c r="V29" s="7">
        <f t="shared" si="7"/>
        <v>22789.775000000001</v>
      </c>
    </row>
    <row r="30" spans="1:22" s="20" customFormat="1" ht="59.1" customHeight="1" thickBot="1" x14ac:dyDescent="0.25">
      <c r="B30" s="21">
        <v>11</v>
      </c>
      <c r="C30" s="22" t="s">
        <v>43</v>
      </c>
      <c r="D30" s="22" t="s">
        <v>30</v>
      </c>
      <c r="E30" s="22" t="s">
        <v>44</v>
      </c>
      <c r="F30" s="22" t="s">
        <v>45</v>
      </c>
      <c r="G30" s="9">
        <v>44317</v>
      </c>
      <c r="H30" s="9">
        <v>44407</v>
      </c>
      <c r="I30" s="7">
        <v>27000</v>
      </c>
      <c r="J30" s="7">
        <v>0</v>
      </c>
      <c r="K30" s="7">
        <v>25</v>
      </c>
      <c r="L30" s="7">
        <f t="shared" si="0"/>
        <v>774.9</v>
      </c>
      <c r="M30" s="7">
        <f t="shared" si="1"/>
        <v>1916.9999999999998</v>
      </c>
      <c r="N30" s="7">
        <f t="shared" si="8"/>
        <v>310.5</v>
      </c>
      <c r="O30" s="7">
        <f t="shared" si="2"/>
        <v>820.8</v>
      </c>
      <c r="P30" s="7">
        <f t="shared" si="3"/>
        <v>1914.3000000000002</v>
      </c>
      <c r="Q30" s="7"/>
      <c r="R30" s="7">
        <f t="shared" si="4"/>
        <v>5737.5</v>
      </c>
      <c r="S30" s="7">
        <v>2277.09</v>
      </c>
      <c r="T30" s="7">
        <f t="shared" ref="T30" si="9">S30+Q30+O30+L30+J30</f>
        <v>3872.7900000000004</v>
      </c>
      <c r="U30" s="7">
        <f t="shared" si="6"/>
        <v>2999.7000000000003</v>
      </c>
      <c r="V30" s="7">
        <f t="shared" si="7"/>
        <v>23127.21</v>
      </c>
    </row>
    <row r="31" spans="1:22" s="20" customFormat="1" ht="59.1" customHeight="1" thickBot="1" x14ac:dyDescent="0.25">
      <c r="B31" s="21">
        <v>12</v>
      </c>
      <c r="C31" s="22" t="s">
        <v>126</v>
      </c>
      <c r="D31" s="22" t="s">
        <v>29</v>
      </c>
      <c r="E31" s="22" t="s">
        <v>44</v>
      </c>
      <c r="F31" s="22" t="s">
        <v>127</v>
      </c>
      <c r="G31" s="9">
        <v>44287</v>
      </c>
      <c r="H31" s="9">
        <v>44530</v>
      </c>
      <c r="I31" s="7">
        <v>30250</v>
      </c>
      <c r="J31" s="7">
        <v>0</v>
      </c>
      <c r="K31" s="7">
        <v>25</v>
      </c>
      <c r="L31" s="7">
        <f t="shared" si="0"/>
        <v>868.17499999999995</v>
      </c>
      <c r="M31" s="7">
        <f t="shared" si="1"/>
        <v>2147.75</v>
      </c>
      <c r="N31" s="7">
        <f t="shared" si="8"/>
        <v>347.875</v>
      </c>
      <c r="O31" s="7">
        <f t="shared" si="2"/>
        <v>919.6</v>
      </c>
      <c r="P31" s="7">
        <f t="shared" si="3"/>
        <v>2144.7250000000004</v>
      </c>
      <c r="Q31" s="7"/>
      <c r="R31" s="7">
        <f t="shared" si="4"/>
        <v>6428.1250000000009</v>
      </c>
      <c r="S31" s="7">
        <v>25</v>
      </c>
      <c r="T31" s="7">
        <f t="shared" si="5"/>
        <v>1812.7750000000001</v>
      </c>
      <c r="U31" s="7">
        <f t="shared" si="6"/>
        <v>3360.7750000000005</v>
      </c>
      <c r="V31" s="7">
        <f t="shared" si="7"/>
        <v>28437.224999999999</v>
      </c>
    </row>
    <row r="32" spans="1:22" s="20" customFormat="1" ht="59.1" customHeight="1" thickBot="1" x14ac:dyDescent="0.25">
      <c r="B32" s="21">
        <v>13</v>
      </c>
      <c r="C32" s="22" t="s">
        <v>140</v>
      </c>
      <c r="D32" s="22" t="s">
        <v>29</v>
      </c>
      <c r="E32" s="22" t="s">
        <v>70</v>
      </c>
      <c r="F32" s="22" t="s">
        <v>41</v>
      </c>
      <c r="G32" s="9">
        <v>44562</v>
      </c>
      <c r="H32" s="9">
        <v>44742</v>
      </c>
      <c r="I32" s="7">
        <v>35000</v>
      </c>
      <c r="J32" s="7">
        <v>0</v>
      </c>
      <c r="K32" s="7">
        <v>25</v>
      </c>
      <c r="L32" s="7">
        <f t="shared" si="0"/>
        <v>1004.5</v>
      </c>
      <c r="M32" s="7">
        <f t="shared" si="1"/>
        <v>2485</v>
      </c>
      <c r="N32" s="7">
        <f t="shared" si="8"/>
        <v>402.5</v>
      </c>
      <c r="O32" s="7">
        <f t="shared" si="2"/>
        <v>1064</v>
      </c>
      <c r="P32" s="7">
        <f t="shared" si="3"/>
        <v>2481.5</v>
      </c>
      <c r="Q32" s="7"/>
      <c r="R32" s="7">
        <f t="shared" si="4"/>
        <v>7437.5</v>
      </c>
      <c r="S32" s="7">
        <v>25</v>
      </c>
      <c r="T32" s="7">
        <f t="shared" ref="T32" si="10">S32+Q32+O32+L32+J32</f>
        <v>2093.5</v>
      </c>
      <c r="U32" s="7">
        <f t="shared" si="6"/>
        <v>3888.5</v>
      </c>
      <c r="V32" s="7">
        <f t="shared" si="7"/>
        <v>32906.5</v>
      </c>
    </row>
    <row r="33" spans="2:22" s="20" customFormat="1" ht="59.1" customHeight="1" thickBot="1" x14ac:dyDescent="0.25">
      <c r="B33" s="21">
        <v>14</v>
      </c>
      <c r="C33" s="22" t="s">
        <v>46</v>
      </c>
      <c r="D33" s="22" t="s">
        <v>29</v>
      </c>
      <c r="E33" s="22" t="s">
        <v>47</v>
      </c>
      <c r="F33" s="22" t="s">
        <v>48</v>
      </c>
      <c r="G33" s="9">
        <v>44348</v>
      </c>
      <c r="H33" s="9">
        <v>44561</v>
      </c>
      <c r="I33" s="7">
        <v>35000</v>
      </c>
      <c r="J33" s="7">
        <v>0</v>
      </c>
      <c r="K33" s="7">
        <v>25</v>
      </c>
      <c r="L33" s="7">
        <f t="shared" si="0"/>
        <v>1004.5</v>
      </c>
      <c r="M33" s="7">
        <f t="shared" si="1"/>
        <v>2485</v>
      </c>
      <c r="N33" s="7">
        <f t="shared" si="8"/>
        <v>402.5</v>
      </c>
      <c r="O33" s="7">
        <f t="shared" si="2"/>
        <v>1064</v>
      </c>
      <c r="P33" s="7">
        <f t="shared" si="3"/>
        <v>2481.5</v>
      </c>
      <c r="Q33" s="7"/>
      <c r="R33" s="7">
        <f t="shared" si="4"/>
        <v>7437.5</v>
      </c>
      <c r="S33" s="7">
        <v>25</v>
      </c>
      <c r="T33" s="7">
        <f t="shared" si="5"/>
        <v>2093.5</v>
      </c>
      <c r="U33" s="7">
        <f t="shared" si="6"/>
        <v>3888.5</v>
      </c>
      <c r="V33" s="7">
        <f t="shared" si="7"/>
        <v>32906.5</v>
      </c>
    </row>
    <row r="34" spans="2:22" s="20" customFormat="1" ht="59.1" customHeight="1" thickBot="1" x14ac:dyDescent="0.25">
      <c r="B34" s="21">
        <v>15</v>
      </c>
      <c r="C34" s="22" t="s">
        <v>49</v>
      </c>
      <c r="D34" s="22" t="s">
        <v>30</v>
      </c>
      <c r="E34" s="22" t="s">
        <v>47</v>
      </c>
      <c r="F34" s="22" t="s">
        <v>41</v>
      </c>
      <c r="G34" s="9">
        <v>44228</v>
      </c>
      <c r="H34" s="9">
        <v>44408</v>
      </c>
      <c r="I34" s="7">
        <v>30250</v>
      </c>
      <c r="J34" s="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7"/>
      <c r="R34" s="7">
        <f t="shared" si="4"/>
        <v>6428.1250000000009</v>
      </c>
      <c r="S34" s="7">
        <v>1916.18</v>
      </c>
      <c r="T34" s="7">
        <f>S34+Q34+O34+L34+J34</f>
        <v>3703.9549999999999</v>
      </c>
      <c r="U34" s="7">
        <f t="shared" si="6"/>
        <v>3360.7750000000005</v>
      </c>
      <c r="V34" s="7">
        <f t="shared" si="7"/>
        <v>26546.044999999998</v>
      </c>
    </row>
    <row r="35" spans="2:22" s="20" customFormat="1" ht="59.1" customHeight="1" thickBot="1" x14ac:dyDescent="0.25">
      <c r="B35" s="21">
        <v>16</v>
      </c>
      <c r="C35" s="22" t="s">
        <v>154</v>
      </c>
      <c r="D35" s="24" t="s">
        <v>29</v>
      </c>
      <c r="E35" s="22" t="s">
        <v>47</v>
      </c>
      <c r="F35" s="22" t="s">
        <v>41</v>
      </c>
      <c r="G35" s="9">
        <v>44896</v>
      </c>
      <c r="H35" s="9"/>
      <c r="I35" s="7">
        <v>30250</v>
      </c>
      <c r="J35" s="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7"/>
      <c r="R35" s="7">
        <f t="shared" si="4"/>
        <v>6428.1250000000009</v>
      </c>
      <c r="S35" s="7">
        <v>25</v>
      </c>
      <c r="T35" s="7">
        <f>S35+O35+L35+J35</f>
        <v>1812.7750000000001</v>
      </c>
      <c r="U35" s="7">
        <f t="shared" si="6"/>
        <v>3360.7750000000005</v>
      </c>
      <c r="V35" s="7">
        <f t="shared" si="7"/>
        <v>28437.224999999999</v>
      </c>
    </row>
    <row r="36" spans="2:22" s="20" customFormat="1" ht="59.1" customHeight="1" thickBot="1" x14ac:dyDescent="0.25">
      <c r="B36" s="21">
        <v>17</v>
      </c>
      <c r="C36" s="22" t="s">
        <v>149</v>
      </c>
      <c r="D36" s="24" t="s">
        <v>30</v>
      </c>
      <c r="E36" s="22" t="s">
        <v>143</v>
      </c>
      <c r="F36" s="22" t="s">
        <v>41</v>
      </c>
      <c r="G36" s="9">
        <v>44713</v>
      </c>
      <c r="H36" s="10" t="s">
        <v>150</v>
      </c>
      <c r="I36" s="7">
        <v>30250</v>
      </c>
      <c r="J36" s="7">
        <v>0</v>
      </c>
      <c r="K36" s="7">
        <v>25</v>
      </c>
      <c r="L36" s="7">
        <f t="shared" si="0"/>
        <v>868.17499999999995</v>
      </c>
      <c r="M36" s="7">
        <f t="shared" si="1"/>
        <v>2147.75</v>
      </c>
      <c r="N36" s="7">
        <f t="shared" si="8"/>
        <v>347.875</v>
      </c>
      <c r="O36" s="7">
        <f t="shared" si="2"/>
        <v>919.6</v>
      </c>
      <c r="P36" s="7">
        <f t="shared" si="3"/>
        <v>2144.7250000000004</v>
      </c>
      <c r="Q36" s="7"/>
      <c r="R36" s="7">
        <f t="shared" si="4"/>
        <v>6428.1250000000009</v>
      </c>
      <c r="S36" s="7">
        <v>25</v>
      </c>
      <c r="T36" s="7">
        <f>S36+O36+L36+J36</f>
        <v>1812.7750000000001</v>
      </c>
      <c r="U36" s="7">
        <f t="shared" si="6"/>
        <v>3360.7750000000005</v>
      </c>
      <c r="V36" s="7">
        <f t="shared" si="7"/>
        <v>28437.224999999999</v>
      </c>
    </row>
    <row r="37" spans="2:22" s="20" customFormat="1" ht="59.1" customHeight="1" thickBot="1" x14ac:dyDescent="0.25">
      <c r="B37" s="21">
        <v>18</v>
      </c>
      <c r="C37" s="22" t="s">
        <v>155</v>
      </c>
      <c r="D37" s="24" t="s">
        <v>30</v>
      </c>
      <c r="E37" s="22" t="s">
        <v>143</v>
      </c>
      <c r="F37" s="22" t="s">
        <v>156</v>
      </c>
      <c r="G37" s="9">
        <v>44910</v>
      </c>
      <c r="H37" s="10"/>
      <c r="I37" s="7">
        <v>84700</v>
      </c>
      <c r="J37" s="7">
        <v>8506.43</v>
      </c>
      <c r="K37" s="7">
        <v>25</v>
      </c>
      <c r="L37" s="7">
        <f t="shared" si="0"/>
        <v>2430.89</v>
      </c>
      <c r="M37" s="7">
        <f t="shared" si="1"/>
        <v>6013.7</v>
      </c>
      <c r="N37" s="7">
        <v>748</v>
      </c>
      <c r="O37" s="7">
        <f t="shared" si="2"/>
        <v>2574.88</v>
      </c>
      <c r="P37" s="7">
        <f t="shared" si="3"/>
        <v>6005.2300000000005</v>
      </c>
      <c r="Q37" s="7"/>
      <c r="R37" s="7">
        <f t="shared" si="4"/>
        <v>17772.7</v>
      </c>
      <c r="S37" s="7">
        <v>25</v>
      </c>
      <c r="T37" s="7">
        <f>S37+O37+L37+J37</f>
        <v>13537.2</v>
      </c>
      <c r="U37" s="7">
        <f t="shared" si="6"/>
        <v>9184.1200000000008</v>
      </c>
      <c r="V37" s="7">
        <f t="shared" si="7"/>
        <v>71162.8</v>
      </c>
    </row>
    <row r="38" spans="2:22" s="20" customFormat="1" ht="59.1" customHeight="1" thickBot="1" x14ac:dyDescent="0.25">
      <c r="B38" s="21">
        <v>19</v>
      </c>
      <c r="C38" s="22" t="s">
        <v>50</v>
      </c>
      <c r="D38" s="22" t="s">
        <v>30</v>
      </c>
      <c r="E38" s="22" t="s">
        <v>51</v>
      </c>
      <c r="F38" s="22" t="s">
        <v>52</v>
      </c>
      <c r="G38" s="9">
        <v>44229</v>
      </c>
      <c r="H38" s="9">
        <v>44440</v>
      </c>
      <c r="I38" s="7">
        <v>4216.67</v>
      </c>
      <c r="J38" s="7">
        <v>0</v>
      </c>
      <c r="K38" s="7">
        <v>25</v>
      </c>
      <c r="L38" s="7">
        <f t="shared" si="0"/>
        <v>121.018429</v>
      </c>
      <c r="M38" s="7">
        <f t="shared" si="1"/>
        <v>299.38356999999996</v>
      </c>
      <c r="N38" s="7">
        <v>748.08</v>
      </c>
      <c r="O38" s="7">
        <f t="shared" si="2"/>
        <v>128.186768</v>
      </c>
      <c r="P38" s="7">
        <f t="shared" si="3"/>
        <v>298.96190300000001</v>
      </c>
      <c r="Q38" s="7"/>
      <c r="R38" s="7">
        <f t="shared" si="4"/>
        <v>1595.63067</v>
      </c>
      <c r="S38" s="7">
        <v>25</v>
      </c>
      <c r="T38" s="7">
        <f t="shared" si="5"/>
        <v>274.205197</v>
      </c>
      <c r="U38" s="7">
        <f t="shared" si="6"/>
        <v>1168.060332</v>
      </c>
      <c r="V38" s="7">
        <f t="shared" si="7"/>
        <v>3942.4648029999998</v>
      </c>
    </row>
    <row r="39" spans="2:22" s="20" customFormat="1" ht="59.1" customHeight="1" thickBot="1" x14ac:dyDescent="0.25">
      <c r="B39" s="21">
        <v>20</v>
      </c>
      <c r="C39" s="22" t="s">
        <v>53</v>
      </c>
      <c r="D39" s="22" t="s">
        <v>29</v>
      </c>
      <c r="E39" s="22" t="s">
        <v>51</v>
      </c>
      <c r="F39" s="24" t="s">
        <v>54</v>
      </c>
      <c r="G39" s="9">
        <v>44287</v>
      </c>
      <c r="H39" s="9">
        <v>44469</v>
      </c>
      <c r="I39" s="8">
        <v>30250</v>
      </c>
      <c r="J39" s="8">
        <v>0</v>
      </c>
      <c r="K39" s="8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7"/>
      <c r="R39" s="7">
        <f t="shared" si="4"/>
        <v>6428.1250000000009</v>
      </c>
      <c r="S39" s="7">
        <v>2966.27</v>
      </c>
      <c r="T39" s="7">
        <f t="shared" si="5"/>
        <v>4754.0450000000001</v>
      </c>
      <c r="U39" s="7">
        <f t="shared" si="6"/>
        <v>3360.7750000000005</v>
      </c>
      <c r="V39" s="7">
        <f t="shared" si="7"/>
        <v>25495.955000000002</v>
      </c>
    </row>
    <row r="40" spans="2:22" s="20" customFormat="1" ht="59.1" customHeight="1" thickBot="1" x14ac:dyDescent="0.25">
      <c r="B40" s="21">
        <v>21</v>
      </c>
      <c r="C40" s="22" t="s">
        <v>55</v>
      </c>
      <c r="D40" s="22" t="s">
        <v>29</v>
      </c>
      <c r="E40" s="22" t="s">
        <v>56</v>
      </c>
      <c r="F40" s="24" t="s">
        <v>54</v>
      </c>
      <c r="G40" s="9">
        <v>44317</v>
      </c>
      <c r="H40" s="9">
        <v>44500</v>
      </c>
      <c r="I40" s="8">
        <v>30250</v>
      </c>
      <c r="J40" s="8">
        <v>0</v>
      </c>
      <c r="K40" s="8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7"/>
      <c r="R40" s="7">
        <f t="shared" si="4"/>
        <v>6428.1250000000009</v>
      </c>
      <c r="S40" s="7">
        <v>1025</v>
      </c>
      <c r="T40" s="7">
        <f t="shared" si="5"/>
        <v>2812.7749999999996</v>
      </c>
      <c r="U40" s="7">
        <f t="shared" si="6"/>
        <v>3360.7750000000005</v>
      </c>
      <c r="V40" s="7">
        <f t="shared" si="7"/>
        <v>27437.224999999999</v>
      </c>
    </row>
    <row r="41" spans="2:22" s="20" customFormat="1" ht="59.1" customHeight="1" thickBot="1" x14ac:dyDescent="0.25">
      <c r="B41" s="21">
        <v>22</v>
      </c>
      <c r="C41" s="22" t="s">
        <v>57</v>
      </c>
      <c r="D41" s="22" t="s">
        <v>30</v>
      </c>
      <c r="E41" s="22" t="s">
        <v>56</v>
      </c>
      <c r="F41" s="24" t="s">
        <v>54</v>
      </c>
      <c r="G41" s="9">
        <v>44290</v>
      </c>
      <c r="H41" s="9">
        <v>44469</v>
      </c>
      <c r="I41" s="25">
        <v>30250</v>
      </c>
      <c r="J41" s="8">
        <v>0</v>
      </c>
      <c r="K41" s="25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7"/>
      <c r="R41" s="7">
        <f t="shared" si="4"/>
        <v>6428.1250000000009</v>
      </c>
      <c r="S41" s="7">
        <v>25</v>
      </c>
      <c r="T41" s="7">
        <f t="shared" si="5"/>
        <v>1812.7750000000001</v>
      </c>
      <c r="U41" s="7">
        <f t="shared" si="6"/>
        <v>3360.7750000000005</v>
      </c>
      <c r="V41" s="7">
        <f t="shared" si="7"/>
        <v>28437.224999999999</v>
      </c>
    </row>
    <row r="42" spans="2:22" s="20" customFormat="1" ht="59.1" customHeight="1" thickBot="1" x14ac:dyDescent="0.25">
      <c r="B42" s="21">
        <v>23</v>
      </c>
      <c r="C42" s="22" t="s">
        <v>58</v>
      </c>
      <c r="D42" s="22" t="s">
        <v>30</v>
      </c>
      <c r="E42" s="22" t="s">
        <v>56</v>
      </c>
      <c r="F42" s="24" t="s">
        <v>54</v>
      </c>
      <c r="G42" s="9">
        <v>44228</v>
      </c>
      <c r="H42" s="9">
        <v>44408</v>
      </c>
      <c r="I42" s="25">
        <v>30250</v>
      </c>
      <c r="J42" s="8">
        <v>0</v>
      </c>
      <c r="K42" s="8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7">
        <v>3024.9</v>
      </c>
      <c r="R42" s="7">
        <f t="shared" si="4"/>
        <v>6428.1250000000009</v>
      </c>
      <c r="S42" s="7">
        <v>3719.9</v>
      </c>
      <c r="T42" s="7">
        <f>S42+O42+L42+J42</f>
        <v>5507.6750000000002</v>
      </c>
      <c r="U42" s="7">
        <f t="shared" si="6"/>
        <v>3360.7750000000005</v>
      </c>
      <c r="V42" s="7">
        <f t="shared" si="7"/>
        <v>24742.325000000001</v>
      </c>
    </row>
    <row r="43" spans="2:22" s="20" customFormat="1" ht="59.1" customHeight="1" thickBot="1" x14ac:dyDescent="0.25">
      <c r="B43" s="21">
        <v>24</v>
      </c>
      <c r="C43" s="22" t="s">
        <v>59</v>
      </c>
      <c r="D43" s="22" t="s">
        <v>30</v>
      </c>
      <c r="E43" s="22" t="s">
        <v>60</v>
      </c>
      <c r="F43" s="22" t="s">
        <v>41</v>
      </c>
      <c r="G43" s="9">
        <v>44287</v>
      </c>
      <c r="H43" s="9">
        <v>44469</v>
      </c>
      <c r="I43" s="25">
        <v>30250</v>
      </c>
      <c r="J43" s="8">
        <v>0</v>
      </c>
      <c r="K43" s="7">
        <v>25</v>
      </c>
      <c r="L43" s="7">
        <f t="shared" si="0"/>
        <v>868.17499999999995</v>
      </c>
      <c r="M43" s="7">
        <f t="shared" si="1"/>
        <v>2147.75</v>
      </c>
      <c r="N43" s="7">
        <f t="shared" si="8"/>
        <v>347.875</v>
      </c>
      <c r="O43" s="7">
        <f t="shared" si="2"/>
        <v>919.6</v>
      </c>
      <c r="P43" s="7">
        <f t="shared" si="3"/>
        <v>2144.7250000000004</v>
      </c>
      <c r="Q43" s="7">
        <v>1512.45</v>
      </c>
      <c r="R43" s="7">
        <f t="shared" si="4"/>
        <v>6428.1250000000009</v>
      </c>
      <c r="S43" s="7">
        <v>1537.45</v>
      </c>
      <c r="T43" s="7">
        <f>S43+O43+L43+J43</f>
        <v>3325.2250000000004</v>
      </c>
      <c r="U43" s="7">
        <f t="shared" si="6"/>
        <v>3360.7750000000005</v>
      </c>
      <c r="V43" s="7">
        <f t="shared" si="7"/>
        <v>26924.775000000001</v>
      </c>
    </row>
    <row r="44" spans="2:22" s="20" customFormat="1" ht="59.1" customHeight="1" thickBot="1" x14ac:dyDescent="0.25">
      <c r="B44" s="21">
        <v>25</v>
      </c>
      <c r="C44" s="22" t="s">
        <v>157</v>
      </c>
      <c r="D44" s="22" t="s">
        <v>29</v>
      </c>
      <c r="E44" s="22" t="s">
        <v>60</v>
      </c>
      <c r="F44" s="22" t="s">
        <v>61</v>
      </c>
      <c r="G44" s="9">
        <v>44927</v>
      </c>
      <c r="H44" s="9"/>
      <c r="I44" s="25">
        <v>126500</v>
      </c>
      <c r="J44" s="7">
        <v>18338.830000000002</v>
      </c>
      <c r="K44" s="7">
        <v>25</v>
      </c>
      <c r="L44" s="7">
        <f t="shared" si="0"/>
        <v>3630.55</v>
      </c>
      <c r="M44" s="7">
        <f t="shared" si="1"/>
        <v>8981.5</v>
      </c>
      <c r="N44" s="7">
        <v>748.08</v>
      </c>
      <c r="O44" s="7">
        <f t="shared" si="2"/>
        <v>3845.6</v>
      </c>
      <c r="P44" s="7">
        <f t="shared" si="3"/>
        <v>8968.85</v>
      </c>
      <c r="Q44" s="7"/>
      <c r="R44" s="7">
        <f t="shared" si="4"/>
        <v>26174.579999999998</v>
      </c>
      <c r="S44" s="7">
        <v>25</v>
      </c>
      <c r="T44" s="7">
        <f>J44+L44+O44+S44</f>
        <v>25839.98</v>
      </c>
      <c r="U44" s="7">
        <f t="shared" si="6"/>
        <v>13347.48</v>
      </c>
      <c r="V44" s="7">
        <f t="shared" si="7"/>
        <v>100660.02</v>
      </c>
    </row>
    <row r="45" spans="2:22" s="20" customFormat="1" ht="59.1" customHeight="1" thickBot="1" x14ac:dyDescent="0.25">
      <c r="B45" s="21">
        <v>26</v>
      </c>
      <c r="C45" s="22" t="s">
        <v>158</v>
      </c>
      <c r="D45" s="22" t="s">
        <v>29</v>
      </c>
      <c r="E45" s="22" t="s">
        <v>60</v>
      </c>
      <c r="F45" s="22" t="s">
        <v>63</v>
      </c>
      <c r="G45" s="10">
        <v>44927</v>
      </c>
      <c r="H45" s="9"/>
      <c r="I45" s="7">
        <v>84700</v>
      </c>
      <c r="J45" s="7">
        <v>8506.43</v>
      </c>
      <c r="K45" s="7">
        <v>25</v>
      </c>
      <c r="L45" s="7">
        <f t="shared" si="0"/>
        <v>2430.89</v>
      </c>
      <c r="M45" s="7">
        <f t="shared" si="1"/>
        <v>6013.7</v>
      </c>
      <c r="N45" s="7">
        <v>748.08</v>
      </c>
      <c r="O45" s="7">
        <f t="shared" si="2"/>
        <v>2574.88</v>
      </c>
      <c r="P45" s="7">
        <f t="shared" si="3"/>
        <v>6005.2300000000005</v>
      </c>
      <c r="Q45" s="7"/>
      <c r="R45" s="7">
        <f t="shared" si="4"/>
        <v>17772.78</v>
      </c>
      <c r="S45" s="7">
        <v>25</v>
      </c>
      <c r="T45" s="7">
        <f t="shared" si="5"/>
        <v>13537.2</v>
      </c>
      <c r="U45" s="7">
        <f t="shared" si="6"/>
        <v>9184.2000000000007</v>
      </c>
      <c r="V45" s="7">
        <f t="shared" si="7"/>
        <v>71162.8</v>
      </c>
    </row>
    <row r="46" spans="2:22" s="20" customFormat="1" ht="59.1" customHeight="1" thickBot="1" x14ac:dyDescent="0.25">
      <c r="B46" s="21">
        <v>27</v>
      </c>
      <c r="C46" s="22" t="s">
        <v>64</v>
      </c>
      <c r="D46" s="22" t="s">
        <v>29</v>
      </c>
      <c r="E46" s="22" t="s">
        <v>62</v>
      </c>
      <c r="F46" s="22" t="s">
        <v>25</v>
      </c>
      <c r="G46" s="9">
        <v>44348</v>
      </c>
      <c r="H46" s="10">
        <v>44531</v>
      </c>
      <c r="I46" s="7">
        <v>36300</v>
      </c>
      <c r="J46" s="7">
        <v>0</v>
      </c>
      <c r="K46" s="7">
        <v>25</v>
      </c>
      <c r="L46" s="7">
        <f t="shared" si="0"/>
        <v>1041.81</v>
      </c>
      <c r="M46" s="7">
        <f t="shared" si="1"/>
        <v>2577.2999999999997</v>
      </c>
      <c r="N46" s="7">
        <f t="shared" si="8"/>
        <v>417.45</v>
      </c>
      <c r="O46" s="7">
        <f t="shared" si="2"/>
        <v>1103.52</v>
      </c>
      <c r="P46" s="7">
        <f t="shared" si="3"/>
        <v>2573.67</v>
      </c>
      <c r="Q46" s="7">
        <v>3024.9</v>
      </c>
      <c r="R46" s="7">
        <f t="shared" si="4"/>
        <v>7713.75</v>
      </c>
      <c r="S46" s="7">
        <v>3049.9</v>
      </c>
      <c r="T46" s="7">
        <f>S46+O46+L46+J46</f>
        <v>5195.2299999999996</v>
      </c>
      <c r="U46" s="7">
        <f t="shared" si="6"/>
        <v>4032.93</v>
      </c>
      <c r="V46" s="7">
        <f t="shared" si="7"/>
        <v>31104.77</v>
      </c>
    </row>
    <row r="47" spans="2:22" s="20" customFormat="1" ht="59.1" customHeight="1" thickBot="1" x14ac:dyDescent="0.25">
      <c r="B47" s="21">
        <v>28</v>
      </c>
      <c r="C47" s="22" t="s">
        <v>117</v>
      </c>
      <c r="D47" s="22" t="s">
        <v>29</v>
      </c>
      <c r="E47" s="22" t="s">
        <v>62</v>
      </c>
      <c r="F47" s="22" t="s">
        <v>41</v>
      </c>
      <c r="G47" s="10">
        <v>44287</v>
      </c>
      <c r="H47" s="9">
        <v>44469</v>
      </c>
      <c r="I47" s="7">
        <v>30250</v>
      </c>
      <c r="J47" s="7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7">
        <v>1512.45</v>
      </c>
      <c r="R47" s="7">
        <f t="shared" si="4"/>
        <v>6428.1250000000009</v>
      </c>
      <c r="S47" s="7">
        <v>1537.45</v>
      </c>
      <c r="T47" s="7">
        <f>S47+O47+L47+J47</f>
        <v>3325.2250000000004</v>
      </c>
      <c r="U47" s="7">
        <f t="shared" si="6"/>
        <v>3360.7750000000005</v>
      </c>
      <c r="V47" s="7">
        <f t="shared" si="7"/>
        <v>26924.775000000001</v>
      </c>
    </row>
    <row r="48" spans="2:22" s="20" customFormat="1" ht="59.1" customHeight="1" thickBot="1" x14ac:dyDescent="0.25">
      <c r="B48" s="21">
        <v>29</v>
      </c>
      <c r="C48" s="22" t="s">
        <v>65</v>
      </c>
      <c r="D48" s="22" t="s">
        <v>30</v>
      </c>
      <c r="E48" s="22" t="s">
        <v>66</v>
      </c>
      <c r="F48" s="22" t="s">
        <v>41</v>
      </c>
      <c r="G48" s="9">
        <v>44347</v>
      </c>
      <c r="H48" s="9">
        <v>44531</v>
      </c>
      <c r="I48" s="7">
        <v>30250</v>
      </c>
      <c r="J48" s="7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8"/>
        <v>347.875</v>
      </c>
      <c r="O48" s="7">
        <f t="shared" si="2"/>
        <v>919.6</v>
      </c>
      <c r="P48" s="7">
        <f t="shared" si="3"/>
        <v>2144.7250000000004</v>
      </c>
      <c r="Q48" s="7"/>
      <c r="R48" s="7">
        <f t="shared" si="4"/>
        <v>6428.1250000000009</v>
      </c>
      <c r="S48" s="7">
        <v>25</v>
      </c>
      <c r="T48" s="7">
        <f t="shared" si="5"/>
        <v>1812.7750000000001</v>
      </c>
      <c r="U48" s="7">
        <f t="shared" si="6"/>
        <v>3360.7750000000005</v>
      </c>
      <c r="V48" s="7">
        <f t="shared" si="7"/>
        <v>28437.224999999999</v>
      </c>
    </row>
    <row r="49" spans="2:22" s="20" customFormat="1" ht="59.1" customHeight="1" thickBot="1" x14ac:dyDescent="0.25">
      <c r="B49" s="21">
        <v>30</v>
      </c>
      <c r="C49" s="22" t="s">
        <v>67</v>
      </c>
      <c r="D49" s="22" t="s">
        <v>30</v>
      </c>
      <c r="E49" s="22" t="s">
        <v>66</v>
      </c>
      <c r="F49" s="22" t="s">
        <v>68</v>
      </c>
      <c r="G49" s="9">
        <v>44347</v>
      </c>
      <c r="H49" s="9">
        <v>44531</v>
      </c>
      <c r="I49" s="7">
        <v>35000</v>
      </c>
      <c r="J49" s="7">
        <v>0</v>
      </c>
      <c r="K49" s="7">
        <v>25</v>
      </c>
      <c r="L49" s="7">
        <f t="shared" si="0"/>
        <v>1004.5</v>
      </c>
      <c r="M49" s="7">
        <f t="shared" si="1"/>
        <v>2485</v>
      </c>
      <c r="N49" s="7">
        <f t="shared" si="8"/>
        <v>402.5</v>
      </c>
      <c r="O49" s="7">
        <f t="shared" si="2"/>
        <v>1064</v>
      </c>
      <c r="P49" s="7">
        <f t="shared" si="3"/>
        <v>2481.5</v>
      </c>
      <c r="Q49" s="7"/>
      <c r="R49" s="7">
        <f t="shared" si="4"/>
        <v>7437.5</v>
      </c>
      <c r="S49" s="7">
        <v>10843.2</v>
      </c>
      <c r="T49" s="7">
        <f t="shared" ref="T49" si="11">S49+Q49+O49+L49+J49</f>
        <v>12911.7</v>
      </c>
      <c r="U49" s="7">
        <f t="shared" si="6"/>
        <v>3888.5</v>
      </c>
      <c r="V49" s="7">
        <f t="shared" si="7"/>
        <v>22088.3</v>
      </c>
    </row>
    <row r="50" spans="2:22" s="20" customFormat="1" ht="59.1" customHeight="1" thickBot="1" x14ac:dyDescent="0.25">
      <c r="B50" s="21">
        <v>31</v>
      </c>
      <c r="C50" s="22" t="s">
        <v>124</v>
      </c>
      <c r="D50" s="22" t="s">
        <v>30</v>
      </c>
      <c r="E50" s="22" t="s">
        <v>66</v>
      </c>
      <c r="F50" s="22" t="s">
        <v>125</v>
      </c>
      <c r="G50" s="9">
        <v>44287</v>
      </c>
      <c r="H50" s="9">
        <v>44530</v>
      </c>
      <c r="I50" s="7">
        <v>45000</v>
      </c>
      <c r="J50" s="7">
        <v>1148.33</v>
      </c>
      <c r="K50" s="7">
        <v>25</v>
      </c>
      <c r="L50" s="7">
        <f t="shared" si="0"/>
        <v>1291.5</v>
      </c>
      <c r="M50" s="7">
        <f t="shared" si="1"/>
        <v>3194.9999999999995</v>
      </c>
      <c r="N50" s="7">
        <f t="shared" si="8"/>
        <v>517.5</v>
      </c>
      <c r="O50" s="7">
        <f t="shared" si="2"/>
        <v>1368</v>
      </c>
      <c r="P50" s="7">
        <f t="shared" si="3"/>
        <v>3190.5</v>
      </c>
      <c r="Q50" s="7"/>
      <c r="R50" s="7">
        <f t="shared" si="4"/>
        <v>9562.5</v>
      </c>
      <c r="S50" s="7">
        <v>4443.09</v>
      </c>
      <c r="T50" s="7">
        <f t="shared" si="5"/>
        <v>8250.92</v>
      </c>
      <c r="U50" s="7">
        <f t="shared" si="6"/>
        <v>4999.5</v>
      </c>
      <c r="V50" s="7">
        <f t="shared" si="7"/>
        <v>36749.08</v>
      </c>
    </row>
    <row r="51" spans="2:22" s="20" customFormat="1" ht="59.1" customHeight="1" thickBot="1" x14ac:dyDescent="0.25">
      <c r="B51" s="21">
        <v>32</v>
      </c>
      <c r="C51" s="22" t="s">
        <v>151</v>
      </c>
      <c r="D51" s="22" t="s">
        <v>30</v>
      </c>
      <c r="E51" s="22" t="s">
        <v>66</v>
      </c>
      <c r="F51" s="22" t="s">
        <v>41</v>
      </c>
      <c r="G51" s="9">
        <v>44774</v>
      </c>
      <c r="H51" s="9">
        <v>44957</v>
      </c>
      <c r="I51" s="7">
        <v>30250</v>
      </c>
      <c r="J51" s="7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7"/>
      <c r="R51" s="7">
        <f t="shared" si="4"/>
        <v>6428.1250000000009</v>
      </c>
      <c r="S51" s="7">
        <v>5025</v>
      </c>
      <c r="T51" s="7">
        <f t="shared" si="5"/>
        <v>6812.7750000000005</v>
      </c>
      <c r="U51" s="7">
        <f t="shared" si="6"/>
        <v>3360.7750000000005</v>
      </c>
      <c r="V51" s="7">
        <f t="shared" si="7"/>
        <v>23437.224999999999</v>
      </c>
    </row>
    <row r="52" spans="2:22" s="20" customFormat="1" ht="59.1" customHeight="1" thickBot="1" x14ac:dyDescent="0.25">
      <c r="B52" s="21">
        <v>33</v>
      </c>
      <c r="C52" s="22" t="s">
        <v>69</v>
      </c>
      <c r="D52" s="22" t="s">
        <v>29</v>
      </c>
      <c r="E52" s="22" t="s">
        <v>70</v>
      </c>
      <c r="F52" s="22" t="s">
        <v>71</v>
      </c>
      <c r="G52" s="9">
        <v>44256</v>
      </c>
      <c r="H52" s="9">
        <v>44439</v>
      </c>
      <c r="I52" s="8">
        <v>35000</v>
      </c>
      <c r="J52" s="7">
        <v>0</v>
      </c>
      <c r="K52" s="7">
        <v>25</v>
      </c>
      <c r="L52" s="7">
        <f t="shared" si="0"/>
        <v>1004.5</v>
      </c>
      <c r="M52" s="7">
        <f t="shared" si="1"/>
        <v>2485</v>
      </c>
      <c r="N52" s="7">
        <f t="shared" si="8"/>
        <v>402.5</v>
      </c>
      <c r="O52" s="7">
        <f t="shared" si="2"/>
        <v>1064</v>
      </c>
      <c r="P52" s="7">
        <f t="shared" si="3"/>
        <v>2481.5</v>
      </c>
      <c r="Q52" s="7"/>
      <c r="R52" s="7">
        <f t="shared" si="4"/>
        <v>7437.5</v>
      </c>
      <c r="S52" s="7">
        <v>25</v>
      </c>
      <c r="T52" s="7">
        <f t="shared" ref="T52" si="12">S52+Q52+O52+L52+J52</f>
        <v>2093.5</v>
      </c>
      <c r="U52" s="7">
        <f t="shared" si="6"/>
        <v>3888.5</v>
      </c>
      <c r="V52" s="7">
        <f t="shared" si="7"/>
        <v>32906.5</v>
      </c>
    </row>
    <row r="53" spans="2:22" s="20" customFormat="1" ht="59.1" customHeight="1" thickBot="1" x14ac:dyDescent="0.25">
      <c r="B53" s="21">
        <v>34</v>
      </c>
      <c r="C53" s="22" t="s">
        <v>118</v>
      </c>
      <c r="D53" s="22" t="s">
        <v>29</v>
      </c>
      <c r="E53" s="22" t="s">
        <v>70</v>
      </c>
      <c r="F53" s="22" t="s">
        <v>41</v>
      </c>
      <c r="G53" s="9">
        <v>44287</v>
      </c>
      <c r="H53" s="9">
        <v>44469</v>
      </c>
      <c r="I53" s="7">
        <v>30250</v>
      </c>
      <c r="J53" s="7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7"/>
      <c r="R53" s="7">
        <f t="shared" si="4"/>
        <v>6428.1250000000009</v>
      </c>
      <c r="S53" s="7">
        <v>25</v>
      </c>
      <c r="T53" s="7">
        <f t="shared" si="5"/>
        <v>1812.7750000000001</v>
      </c>
      <c r="U53" s="7">
        <f t="shared" si="6"/>
        <v>3360.7750000000005</v>
      </c>
      <c r="V53" s="7">
        <f t="shared" si="7"/>
        <v>28437.224999999999</v>
      </c>
    </row>
    <row r="54" spans="2:22" s="20" customFormat="1" ht="59.1" customHeight="1" thickBot="1" x14ac:dyDescent="0.25">
      <c r="B54" s="21">
        <v>35</v>
      </c>
      <c r="C54" s="22" t="s">
        <v>146</v>
      </c>
      <c r="D54" s="22" t="s">
        <v>29</v>
      </c>
      <c r="E54" s="22" t="s">
        <v>70</v>
      </c>
      <c r="F54" s="22" t="s">
        <v>25</v>
      </c>
      <c r="G54" s="9">
        <v>44682</v>
      </c>
      <c r="H54" s="9">
        <v>44865</v>
      </c>
      <c r="I54" s="7">
        <v>30000</v>
      </c>
      <c r="J54" s="7">
        <v>0</v>
      </c>
      <c r="K54" s="7">
        <v>25</v>
      </c>
      <c r="L54" s="7">
        <f t="shared" si="0"/>
        <v>861</v>
      </c>
      <c r="M54" s="7">
        <f t="shared" si="1"/>
        <v>2130</v>
      </c>
      <c r="N54" s="7">
        <f t="shared" si="8"/>
        <v>345</v>
      </c>
      <c r="O54" s="7">
        <f t="shared" si="2"/>
        <v>912</v>
      </c>
      <c r="P54" s="7">
        <f t="shared" si="3"/>
        <v>2127</v>
      </c>
      <c r="Q54" s="7"/>
      <c r="R54" s="7">
        <f t="shared" si="4"/>
        <v>6375</v>
      </c>
      <c r="S54" s="7">
        <v>25</v>
      </c>
      <c r="T54" s="7">
        <f t="shared" si="5"/>
        <v>1798</v>
      </c>
      <c r="U54" s="7">
        <f t="shared" si="6"/>
        <v>3333</v>
      </c>
      <c r="V54" s="7">
        <f t="shared" si="7"/>
        <v>28202</v>
      </c>
    </row>
    <row r="55" spans="2:22" s="20" customFormat="1" ht="59.1" customHeight="1" thickBot="1" x14ac:dyDescent="0.25">
      <c r="B55" s="21">
        <v>36</v>
      </c>
      <c r="C55" s="22" t="s">
        <v>72</v>
      </c>
      <c r="D55" s="22" t="s">
        <v>29</v>
      </c>
      <c r="E55" s="22" t="s">
        <v>73</v>
      </c>
      <c r="F55" s="22" t="s">
        <v>74</v>
      </c>
      <c r="G55" s="9">
        <v>44255</v>
      </c>
      <c r="H55" s="10" t="s">
        <v>75</v>
      </c>
      <c r="I55" s="8">
        <v>45000</v>
      </c>
      <c r="J55" s="8">
        <v>1148.33</v>
      </c>
      <c r="K55" s="8">
        <v>25</v>
      </c>
      <c r="L55" s="7">
        <f t="shared" si="0"/>
        <v>1291.5</v>
      </c>
      <c r="M55" s="7">
        <f t="shared" si="1"/>
        <v>3194.9999999999995</v>
      </c>
      <c r="N55" s="7">
        <f t="shared" si="8"/>
        <v>517.5</v>
      </c>
      <c r="O55" s="7">
        <f t="shared" si="2"/>
        <v>1368</v>
      </c>
      <c r="P55" s="7">
        <f t="shared" si="3"/>
        <v>3190.5</v>
      </c>
      <c r="Q55" s="7"/>
      <c r="R55" s="7">
        <f t="shared" si="4"/>
        <v>9562.5</v>
      </c>
      <c r="S55" s="7">
        <v>795</v>
      </c>
      <c r="T55" s="7">
        <f t="shared" si="5"/>
        <v>4602.83</v>
      </c>
      <c r="U55" s="7">
        <f t="shared" si="6"/>
        <v>4999.5</v>
      </c>
      <c r="V55" s="7">
        <f t="shared" si="7"/>
        <v>40397.17</v>
      </c>
    </row>
    <row r="56" spans="2:22" s="20" customFormat="1" ht="59.1" customHeight="1" thickBot="1" x14ac:dyDescent="0.25">
      <c r="B56" s="21">
        <v>37</v>
      </c>
      <c r="C56" s="22" t="s">
        <v>131</v>
      </c>
      <c r="D56" s="22" t="s">
        <v>29</v>
      </c>
      <c r="E56" s="22" t="s">
        <v>132</v>
      </c>
      <c r="F56" s="22" t="s">
        <v>133</v>
      </c>
      <c r="G56" s="9">
        <v>44409</v>
      </c>
      <c r="H56" s="10">
        <v>44591</v>
      </c>
      <c r="I56" s="8">
        <v>35000</v>
      </c>
      <c r="J56" s="8">
        <v>0</v>
      </c>
      <c r="K56" s="8">
        <v>25</v>
      </c>
      <c r="L56" s="7">
        <f t="shared" si="0"/>
        <v>1004.5</v>
      </c>
      <c r="M56" s="7">
        <f t="shared" si="1"/>
        <v>2485</v>
      </c>
      <c r="N56" s="7">
        <f t="shared" si="8"/>
        <v>402.5</v>
      </c>
      <c r="O56" s="7">
        <f t="shared" si="2"/>
        <v>1064</v>
      </c>
      <c r="P56" s="7">
        <f t="shared" si="3"/>
        <v>2481.5</v>
      </c>
      <c r="Q56" s="7"/>
      <c r="R56" s="7">
        <f t="shared" si="4"/>
        <v>7437.5</v>
      </c>
      <c r="S56" s="7">
        <v>9197.2800000000007</v>
      </c>
      <c r="T56" s="7">
        <f t="shared" si="5"/>
        <v>11265.78</v>
      </c>
      <c r="U56" s="7">
        <f t="shared" si="6"/>
        <v>3888.5</v>
      </c>
      <c r="V56" s="7">
        <f t="shared" si="7"/>
        <v>23734.22</v>
      </c>
    </row>
    <row r="57" spans="2:22" s="20" customFormat="1" ht="59.1" customHeight="1" thickBot="1" x14ac:dyDescent="0.25">
      <c r="B57" s="21">
        <v>38</v>
      </c>
      <c r="C57" s="22" t="s">
        <v>107</v>
      </c>
      <c r="D57" s="22" t="s">
        <v>29</v>
      </c>
      <c r="E57" s="22" t="s">
        <v>76</v>
      </c>
      <c r="F57" s="22" t="s">
        <v>77</v>
      </c>
      <c r="G57" s="9">
        <v>44287</v>
      </c>
      <c r="H57" s="9">
        <v>44469</v>
      </c>
      <c r="I57" s="8">
        <v>126500</v>
      </c>
      <c r="J57" s="8">
        <v>18338.830000000002</v>
      </c>
      <c r="K57" s="8">
        <v>25</v>
      </c>
      <c r="L57" s="7">
        <f t="shared" si="0"/>
        <v>3630.55</v>
      </c>
      <c r="M57" s="7">
        <f t="shared" si="1"/>
        <v>8981.5</v>
      </c>
      <c r="N57" s="7">
        <v>748.08</v>
      </c>
      <c r="O57" s="7">
        <f t="shared" si="2"/>
        <v>3845.6</v>
      </c>
      <c r="P57" s="7">
        <f t="shared" si="3"/>
        <v>8968.85</v>
      </c>
      <c r="Q57" s="7"/>
      <c r="R57" s="7">
        <f t="shared" si="4"/>
        <v>26174.579999999998</v>
      </c>
      <c r="S57" s="7">
        <v>25</v>
      </c>
      <c r="T57" s="7">
        <f t="shared" si="5"/>
        <v>25839.980000000003</v>
      </c>
      <c r="U57" s="7">
        <f t="shared" si="6"/>
        <v>13347.48</v>
      </c>
      <c r="V57" s="7">
        <f t="shared" si="7"/>
        <v>100660.01999999999</v>
      </c>
    </row>
    <row r="58" spans="2:22" s="20" customFormat="1" ht="59.1" customHeight="1" thickBot="1" x14ac:dyDescent="0.25">
      <c r="B58" s="21">
        <v>39</v>
      </c>
      <c r="C58" s="22" t="s">
        <v>78</v>
      </c>
      <c r="D58" s="22" t="s">
        <v>30</v>
      </c>
      <c r="E58" s="22" t="s">
        <v>76</v>
      </c>
      <c r="F58" s="24" t="s">
        <v>41</v>
      </c>
      <c r="G58" s="9">
        <v>44317</v>
      </c>
      <c r="H58" s="9">
        <v>44500</v>
      </c>
      <c r="I58" s="8">
        <v>30250</v>
      </c>
      <c r="J58" s="8">
        <v>0</v>
      </c>
      <c r="K58" s="8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7"/>
      <c r="R58" s="7">
        <f t="shared" si="4"/>
        <v>6428.1250000000009</v>
      </c>
      <c r="S58" s="7">
        <v>6323.31</v>
      </c>
      <c r="T58" s="7">
        <f t="shared" si="5"/>
        <v>8111.0850000000009</v>
      </c>
      <c r="U58" s="7">
        <f t="shared" si="6"/>
        <v>3360.7750000000005</v>
      </c>
      <c r="V58" s="7">
        <f t="shared" si="7"/>
        <v>22138.915000000001</v>
      </c>
    </row>
    <row r="59" spans="2:22" s="20" customFormat="1" ht="59.1" customHeight="1" thickBot="1" x14ac:dyDescent="0.25">
      <c r="B59" s="21">
        <v>40</v>
      </c>
      <c r="C59" s="22" t="s">
        <v>79</v>
      </c>
      <c r="D59" s="22" t="s">
        <v>29</v>
      </c>
      <c r="E59" s="22" t="s">
        <v>76</v>
      </c>
      <c r="F59" s="24" t="s">
        <v>41</v>
      </c>
      <c r="G59" s="9">
        <v>44228</v>
      </c>
      <c r="H59" s="9">
        <v>44408</v>
      </c>
      <c r="I59" s="8">
        <v>30250</v>
      </c>
      <c r="J59" s="8">
        <v>0</v>
      </c>
      <c r="K59" s="8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7"/>
      <c r="R59" s="7">
        <f t="shared" si="4"/>
        <v>6428.1250000000009</v>
      </c>
      <c r="S59" s="7">
        <v>7292.87</v>
      </c>
      <c r="T59" s="7">
        <f>S59+Q59+O59+L59+J59</f>
        <v>9080.6449999999986</v>
      </c>
      <c r="U59" s="7">
        <f t="shared" si="6"/>
        <v>3360.7750000000005</v>
      </c>
      <c r="V59" s="7">
        <f t="shared" si="7"/>
        <v>21169.355000000003</v>
      </c>
    </row>
    <row r="60" spans="2:22" s="20" customFormat="1" ht="59.1" customHeight="1" thickBot="1" x14ac:dyDescent="0.25">
      <c r="B60" s="21">
        <v>41</v>
      </c>
      <c r="C60" s="22" t="s">
        <v>159</v>
      </c>
      <c r="D60" s="22" t="s">
        <v>29</v>
      </c>
      <c r="E60" s="22" t="s">
        <v>80</v>
      </c>
      <c r="F60" s="22" t="s">
        <v>81</v>
      </c>
      <c r="G60" s="9">
        <v>44910</v>
      </c>
      <c r="H60" s="9"/>
      <c r="I60" s="7">
        <v>84700</v>
      </c>
      <c r="J60" s="7">
        <v>8506.43</v>
      </c>
      <c r="K60" s="7">
        <v>25</v>
      </c>
      <c r="L60" s="7">
        <f t="shared" si="0"/>
        <v>2430.89</v>
      </c>
      <c r="M60" s="7">
        <f t="shared" si="1"/>
        <v>6013.7</v>
      </c>
      <c r="N60" s="7">
        <v>748.08</v>
      </c>
      <c r="O60" s="7">
        <f t="shared" si="2"/>
        <v>2574.88</v>
      </c>
      <c r="P60" s="7">
        <f t="shared" si="3"/>
        <v>6005.2300000000005</v>
      </c>
      <c r="Q60" s="7"/>
      <c r="R60" s="7">
        <f t="shared" si="4"/>
        <v>17772.78</v>
      </c>
      <c r="S60" s="7">
        <v>25</v>
      </c>
      <c r="T60" s="7">
        <f t="shared" si="5"/>
        <v>13537.2</v>
      </c>
      <c r="U60" s="7">
        <f t="shared" si="6"/>
        <v>9184.2000000000007</v>
      </c>
      <c r="V60" s="7">
        <f t="shared" si="7"/>
        <v>71162.8</v>
      </c>
    </row>
    <row r="61" spans="2:22" s="20" customFormat="1" ht="59.1" customHeight="1" thickBot="1" x14ac:dyDescent="0.25">
      <c r="B61" s="21">
        <v>42</v>
      </c>
      <c r="C61" s="22" t="s">
        <v>82</v>
      </c>
      <c r="D61" s="22" t="s">
        <v>30</v>
      </c>
      <c r="E61" s="22" t="s">
        <v>83</v>
      </c>
      <c r="F61" s="22" t="s">
        <v>84</v>
      </c>
      <c r="G61" s="9">
        <v>44317</v>
      </c>
      <c r="H61" s="9">
        <v>44500</v>
      </c>
      <c r="I61" s="7">
        <v>70400</v>
      </c>
      <c r="J61" s="7">
        <v>5443.75</v>
      </c>
      <c r="K61" s="7">
        <v>25</v>
      </c>
      <c r="L61" s="7">
        <f t="shared" si="0"/>
        <v>2020.48</v>
      </c>
      <c r="M61" s="7">
        <f t="shared" si="1"/>
        <v>4998.3999999999996</v>
      </c>
      <c r="N61" s="7">
        <v>748.08</v>
      </c>
      <c r="O61" s="7">
        <f t="shared" si="2"/>
        <v>2140.16</v>
      </c>
      <c r="P61" s="7">
        <f t="shared" si="3"/>
        <v>4991.3600000000006</v>
      </c>
      <c r="Q61" s="7"/>
      <c r="R61" s="7">
        <f t="shared" si="4"/>
        <v>14898.48</v>
      </c>
      <c r="S61" s="7">
        <v>9345.58</v>
      </c>
      <c r="T61" s="7">
        <f t="shared" ref="T61" si="13">S61+Q61+O61+L61+J61</f>
        <v>18949.97</v>
      </c>
      <c r="U61" s="7">
        <f t="shared" si="6"/>
        <v>7759.92</v>
      </c>
      <c r="V61" s="7">
        <f t="shared" si="7"/>
        <v>51450.03</v>
      </c>
    </row>
    <row r="62" spans="2:22" s="20" customFormat="1" ht="59.1" customHeight="1" thickBot="1" x14ac:dyDescent="0.25">
      <c r="B62" s="21">
        <v>43</v>
      </c>
      <c r="C62" s="22" t="s">
        <v>119</v>
      </c>
      <c r="D62" s="22" t="s">
        <v>30</v>
      </c>
      <c r="E62" s="22" t="s">
        <v>83</v>
      </c>
      <c r="F62" s="22" t="s">
        <v>120</v>
      </c>
      <c r="G62" s="9">
        <v>44287</v>
      </c>
      <c r="H62" s="9">
        <v>44469</v>
      </c>
      <c r="I62" s="7">
        <v>126500</v>
      </c>
      <c r="J62" s="7">
        <v>18338.830000000002</v>
      </c>
      <c r="K62" s="7">
        <v>25</v>
      </c>
      <c r="L62" s="7">
        <f t="shared" si="0"/>
        <v>3630.55</v>
      </c>
      <c r="M62" s="7">
        <f t="shared" si="1"/>
        <v>8981.5</v>
      </c>
      <c r="N62" s="7">
        <v>748.08</v>
      </c>
      <c r="O62" s="7">
        <f t="shared" si="2"/>
        <v>3845.6</v>
      </c>
      <c r="P62" s="7">
        <f t="shared" si="3"/>
        <v>8968.85</v>
      </c>
      <c r="Q62" s="7"/>
      <c r="R62" s="7">
        <f t="shared" si="4"/>
        <v>26174.579999999998</v>
      </c>
      <c r="S62" s="7">
        <v>25</v>
      </c>
      <c r="T62" s="7">
        <f t="shared" si="5"/>
        <v>25839.980000000003</v>
      </c>
      <c r="U62" s="7">
        <f t="shared" si="6"/>
        <v>13347.48</v>
      </c>
      <c r="V62" s="7">
        <f t="shared" si="7"/>
        <v>100660.01999999999</v>
      </c>
    </row>
    <row r="63" spans="2:22" s="20" customFormat="1" ht="59.1" customHeight="1" thickBot="1" x14ac:dyDescent="0.25">
      <c r="B63" s="21">
        <v>44</v>
      </c>
      <c r="C63" s="22" t="s">
        <v>85</v>
      </c>
      <c r="D63" s="22" t="s">
        <v>29</v>
      </c>
      <c r="E63" s="22" t="s">
        <v>86</v>
      </c>
      <c r="F63" s="22" t="s">
        <v>41</v>
      </c>
      <c r="G63" s="9">
        <v>44317</v>
      </c>
      <c r="H63" s="9">
        <v>44500</v>
      </c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8"/>
        <v>347.875</v>
      </c>
      <c r="O63" s="7">
        <f t="shared" si="2"/>
        <v>919.6</v>
      </c>
      <c r="P63" s="7">
        <f t="shared" si="3"/>
        <v>2144.7250000000004</v>
      </c>
      <c r="Q63" s="7"/>
      <c r="R63" s="7">
        <f t="shared" si="4"/>
        <v>6428.1250000000009</v>
      </c>
      <c r="S63" s="7">
        <v>9151.25</v>
      </c>
      <c r="T63" s="7">
        <f t="shared" si="5"/>
        <v>10939.025</v>
      </c>
      <c r="U63" s="7">
        <f t="shared" si="6"/>
        <v>3360.7750000000005</v>
      </c>
      <c r="V63" s="7">
        <f t="shared" si="7"/>
        <v>19310.974999999999</v>
      </c>
    </row>
    <row r="64" spans="2:22" s="20" customFormat="1" ht="59.1" customHeight="1" thickBot="1" x14ac:dyDescent="0.25">
      <c r="B64" s="21">
        <v>45</v>
      </c>
      <c r="C64" s="22" t="s">
        <v>87</v>
      </c>
      <c r="D64" s="22" t="s">
        <v>29</v>
      </c>
      <c r="E64" s="22" t="s">
        <v>86</v>
      </c>
      <c r="F64" s="22" t="s">
        <v>41</v>
      </c>
      <c r="G64" s="9">
        <v>44228</v>
      </c>
      <c r="H64" s="9">
        <v>44408</v>
      </c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7">
        <v>1512.45</v>
      </c>
      <c r="R64" s="7">
        <f t="shared" si="4"/>
        <v>6428.1250000000009</v>
      </c>
      <c r="S64" s="7">
        <v>5348.22</v>
      </c>
      <c r="T64" s="7">
        <f>S64+O64+L64+J64</f>
        <v>7135.9950000000008</v>
      </c>
      <c r="U64" s="7">
        <f t="shared" si="6"/>
        <v>3360.7750000000005</v>
      </c>
      <c r="V64" s="7">
        <f t="shared" si="7"/>
        <v>23114.004999999997</v>
      </c>
    </row>
    <row r="65" spans="2:23" s="20" customFormat="1" ht="59.1" customHeight="1" thickBot="1" x14ac:dyDescent="0.25">
      <c r="B65" s="21">
        <v>46</v>
      </c>
      <c r="C65" s="22" t="s">
        <v>88</v>
      </c>
      <c r="D65" s="22" t="s">
        <v>30</v>
      </c>
      <c r="E65" s="22" t="s">
        <v>89</v>
      </c>
      <c r="F65" s="22" t="s">
        <v>41</v>
      </c>
      <c r="G65" s="9">
        <v>44287</v>
      </c>
      <c r="H65" s="9">
        <v>44469</v>
      </c>
      <c r="I65" s="7">
        <v>30250</v>
      </c>
      <c r="J65" s="7">
        <v>0</v>
      </c>
      <c r="K65" s="7">
        <v>25</v>
      </c>
      <c r="L65" s="7">
        <f t="shared" si="0"/>
        <v>868.17499999999995</v>
      </c>
      <c r="M65" s="7">
        <f t="shared" si="1"/>
        <v>2147.75</v>
      </c>
      <c r="N65" s="7">
        <f t="shared" si="8"/>
        <v>347.875</v>
      </c>
      <c r="O65" s="7">
        <f t="shared" si="2"/>
        <v>919.6</v>
      </c>
      <c r="P65" s="7">
        <f t="shared" si="3"/>
        <v>2144.7250000000004</v>
      </c>
      <c r="Q65" s="7"/>
      <c r="R65" s="7">
        <f t="shared" si="4"/>
        <v>6428.1250000000009</v>
      </c>
      <c r="S65" s="7">
        <v>5965.9</v>
      </c>
      <c r="T65" s="7">
        <f t="shared" si="5"/>
        <v>7753.6750000000002</v>
      </c>
      <c r="U65" s="7">
        <f t="shared" si="6"/>
        <v>3360.7750000000005</v>
      </c>
      <c r="V65" s="7">
        <f t="shared" si="7"/>
        <v>22496.325000000001</v>
      </c>
    </row>
    <row r="66" spans="2:23" s="20" customFormat="1" ht="59.1" customHeight="1" thickBot="1" x14ac:dyDescent="0.25">
      <c r="B66" s="21">
        <v>47</v>
      </c>
      <c r="C66" s="22" t="s">
        <v>121</v>
      </c>
      <c r="D66" s="22" t="s">
        <v>29</v>
      </c>
      <c r="E66" s="22" t="s">
        <v>91</v>
      </c>
      <c r="F66" s="22" t="s">
        <v>92</v>
      </c>
      <c r="G66" s="9">
        <v>44316</v>
      </c>
      <c r="H66" s="9">
        <v>44501</v>
      </c>
      <c r="I66" s="7">
        <v>49500</v>
      </c>
      <c r="J66" s="8">
        <v>1783.43</v>
      </c>
      <c r="K66" s="8">
        <v>25</v>
      </c>
      <c r="L66" s="7">
        <f t="shared" si="0"/>
        <v>1420.65</v>
      </c>
      <c r="M66" s="7">
        <f t="shared" si="1"/>
        <v>3514.4999999999995</v>
      </c>
      <c r="N66" s="7">
        <f t="shared" si="8"/>
        <v>569.25</v>
      </c>
      <c r="O66" s="7">
        <f t="shared" si="2"/>
        <v>1504.8</v>
      </c>
      <c r="P66" s="7">
        <f t="shared" si="3"/>
        <v>3509.55</v>
      </c>
      <c r="Q66" s="8"/>
      <c r="R66" s="7">
        <f t="shared" si="4"/>
        <v>10518.75</v>
      </c>
      <c r="S66" s="7">
        <v>2150</v>
      </c>
      <c r="T66" s="7">
        <f t="shared" si="5"/>
        <v>6858.880000000001</v>
      </c>
      <c r="U66" s="7">
        <f t="shared" si="6"/>
        <v>5499.4500000000007</v>
      </c>
      <c r="V66" s="7">
        <f t="shared" si="7"/>
        <v>42641.119999999995</v>
      </c>
    </row>
    <row r="67" spans="2:23" s="20" customFormat="1" ht="59.1" customHeight="1" thickBot="1" x14ac:dyDescent="0.25">
      <c r="B67" s="21">
        <v>48</v>
      </c>
      <c r="C67" s="22" t="s">
        <v>93</v>
      </c>
      <c r="D67" s="22" t="s">
        <v>29</v>
      </c>
      <c r="E67" s="22" t="s">
        <v>90</v>
      </c>
      <c r="F67" s="22" t="s">
        <v>41</v>
      </c>
      <c r="G67" s="9">
        <v>44228</v>
      </c>
      <c r="H67" s="9">
        <v>44408</v>
      </c>
      <c r="I67" s="7">
        <v>30250</v>
      </c>
      <c r="J67" s="8">
        <v>0</v>
      </c>
      <c r="K67" s="8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8"/>
      <c r="R67" s="7">
        <f t="shared" si="4"/>
        <v>6428.1250000000009</v>
      </c>
      <c r="S67" s="7">
        <v>4171.7700000000004</v>
      </c>
      <c r="T67" s="7">
        <f>S67+Q67+O67+L67+J67</f>
        <v>5959.545000000001</v>
      </c>
      <c r="U67" s="7">
        <f t="shared" si="6"/>
        <v>3360.7750000000005</v>
      </c>
      <c r="V67" s="7">
        <f t="shared" si="7"/>
        <v>24290.454999999998</v>
      </c>
    </row>
    <row r="68" spans="2:23" s="20" customFormat="1" ht="59.1" customHeight="1" thickBot="1" x14ac:dyDescent="0.25">
      <c r="B68" s="21">
        <v>49</v>
      </c>
      <c r="C68" s="22" t="s">
        <v>94</v>
      </c>
      <c r="D68" s="22" t="s">
        <v>30</v>
      </c>
      <c r="E68" s="22" t="s">
        <v>95</v>
      </c>
      <c r="F68" s="22" t="s">
        <v>41</v>
      </c>
      <c r="G68" s="9">
        <v>44287</v>
      </c>
      <c r="H68" s="9">
        <v>44469</v>
      </c>
      <c r="I68" s="7">
        <v>30250</v>
      </c>
      <c r="J68" s="7">
        <v>0</v>
      </c>
      <c r="K68" s="7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7"/>
      <c r="R68" s="7">
        <f t="shared" si="4"/>
        <v>6428.1250000000009</v>
      </c>
      <c r="S68" s="7">
        <v>25</v>
      </c>
      <c r="T68" s="7">
        <f t="shared" si="5"/>
        <v>1812.7750000000001</v>
      </c>
      <c r="U68" s="7">
        <f t="shared" si="6"/>
        <v>3360.7750000000005</v>
      </c>
      <c r="V68" s="7">
        <f t="shared" si="7"/>
        <v>28437.224999999999</v>
      </c>
    </row>
    <row r="69" spans="2:23" s="20" customFormat="1" ht="59.1" customHeight="1" thickBot="1" x14ac:dyDescent="0.25">
      <c r="B69" s="21">
        <v>50</v>
      </c>
      <c r="C69" s="22" t="s">
        <v>96</v>
      </c>
      <c r="D69" s="22" t="s">
        <v>30</v>
      </c>
      <c r="E69" s="22" t="s">
        <v>95</v>
      </c>
      <c r="F69" s="22" t="s">
        <v>97</v>
      </c>
      <c r="G69" s="9">
        <v>44287</v>
      </c>
      <c r="H69" s="9">
        <v>44469</v>
      </c>
      <c r="I69" s="7">
        <v>54450</v>
      </c>
      <c r="J69" s="7">
        <v>2255.1799999999998</v>
      </c>
      <c r="K69" s="7">
        <v>25</v>
      </c>
      <c r="L69" s="7">
        <f t="shared" si="0"/>
        <v>1562.7149999999999</v>
      </c>
      <c r="M69" s="7">
        <f t="shared" si="1"/>
        <v>3865.95</v>
      </c>
      <c r="N69" s="7">
        <f t="shared" si="8"/>
        <v>626.17499999999995</v>
      </c>
      <c r="O69" s="7">
        <f t="shared" si="2"/>
        <v>1655.28</v>
      </c>
      <c r="P69" s="7">
        <f t="shared" si="3"/>
        <v>3860.5050000000001</v>
      </c>
      <c r="Q69" s="7">
        <v>1512.45</v>
      </c>
      <c r="R69" s="7">
        <f t="shared" si="4"/>
        <v>11570.625</v>
      </c>
      <c r="S69" s="7">
        <v>2137.4499999999998</v>
      </c>
      <c r="T69" s="7">
        <f>S69+O69+L69+J69</f>
        <v>7610.625</v>
      </c>
      <c r="U69" s="7">
        <f t="shared" si="6"/>
        <v>6049.3950000000004</v>
      </c>
      <c r="V69" s="7">
        <f t="shared" si="7"/>
        <v>46839.375</v>
      </c>
    </row>
    <row r="70" spans="2:23" s="20" customFormat="1" ht="59.1" customHeight="1" thickBot="1" x14ac:dyDescent="0.25">
      <c r="B70" s="21">
        <v>51</v>
      </c>
      <c r="C70" s="22" t="s">
        <v>98</v>
      </c>
      <c r="D70" s="22" t="s">
        <v>29</v>
      </c>
      <c r="E70" s="22" t="s">
        <v>95</v>
      </c>
      <c r="F70" s="22" t="s">
        <v>99</v>
      </c>
      <c r="G70" s="9">
        <v>44287</v>
      </c>
      <c r="H70" s="9">
        <v>44469</v>
      </c>
      <c r="I70" s="7">
        <v>30250</v>
      </c>
      <c r="J70" s="7">
        <v>0</v>
      </c>
      <c r="K70" s="7">
        <v>25</v>
      </c>
      <c r="L70" s="7">
        <f t="shared" si="0"/>
        <v>868.17499999999995</v>
      </c>
      <c r="M70" s="7">
        <f t="shared" si="1"/>
        <v>2147.75</v>
      </c>
      <c r="N70" s="7">
        <f t="shared" si="8"/>
        <v>347.875</v>
      </c>
      <c r="O70" s="7">
        <f t="shared" si="2"/>
        <v>919.6</v>
      </c>
      <c r="P70" s="7">
        <f t="shared" si="3"/>
        <v>2144.7250000000004</v>
      </c>
      <c r="Q70" s="7"/>
      <c r="R70" s="7">
        <f t="shared" si="4"/>
        <v>6428.1250000000009</v>
      </c>
      <c r="S70" s="7">
        <v>2379.5100000000002</v>
      </c>
      <c r="T70" s="7">
        <f t="shared" si="5"/>
        <v>4167.2849999999999</v>
      </c>
      <c r="U70" s="7">
        <f t="shared" si="6"/>
        <v>3360.7750000000005</v>
      </c>
      <c r="V70" s="7">
        <f t="shared" si="7"/>
        <v>26082.715</v>
      </c>
    </row>
    <row r="71" spans="2:23" s="20" customFormat="1" ht="59.1" customHeight="1" thickBot="1" x14ac:dyDescent="0.25">
      <c r="B71" s="21">
        <v>52</v>
      </c>
      <c r="C71" s="22" t="s">
        <v>100</v>
      </c>
      <c r="D71" s="22" t="s">
        <v>30</v>
      </c>
      <c r="E71" s="22" t="s">
        <v>101</v>
      </c>
      <c r="F71" s="22" t="s">
        <v>54</v>
      </c>
      <c r="G71" s="9">
        <v>44228</v>
      </c>
      <c r="H71" s="9">
        <v>44408</v>
      </c>
      <c r="I71" s="7">
        <v>30250</v>
      </c>
      <c r="J71" s="7">
        <v>0</v>
      </c>
      <c r="K71" s="7">
        <v>25</v>
      </c>
      <c r="L71" s="7">
        <f t="shared" si="0"/>
        <v>868.17499999999995</v>
      </c>
      <c r="M71" s="7">
        <f t="shared" si="1"/>
        <v>2147.75</v>
      </c>
      <c r="N71" s="7">
        <f t="shared" si="8"/>
        <v>347.875</v>
      </c>
      <c r="O71" s="7">
        <f t="shared" si="2"/>
        <v>919.6</v>
      </c>
      <c r="P71" s="7">
        <f t="shared" si="3"/>
        <v>2144.7250000000004</v>
      </c>
      <c r="Q71" s="7"/>
      <c r="R71" s="7">
        <f t="shared" si="4"/>
        <v>6428.1250000000009</v>
      </c>
      <c r="S71" s="7">
        <v>25</v>
      </c>
      <c r="T71" s="7">
        <f t="shared" si="5"/>
        <v>1812.7750000000001</v>
      </c>
      <c r="U71" s="7">
        <f t="shared" si="6"/>
        <v>3360.7750000000005</v>
      </c>
      <c r="V71" s="7">
        <f t="shared" si="7"/>
        <v>28437.224999999999</v>
      </c>
    </row>
    <row r="72" spans="2:23" s="20" customFormat="1" ht="59.1" customHeight="1" thickBot="1" x14ac:dyDescent="0.25">
      <c r="B72" s="21">
        <v>53</v>
      </c>
      <c r="C72" s="22" t="s">
        <v>135</v>
      </c>
      <c r="D72" s="22" t="s">
        <v>30</v>
      </c>
      <c r="E72" s="22" t="s">
        <v>101</v>
      </c>
      <c r="F72" s="22" t="s">
        <v>54</v>
      </c>
      <c r="G72" s="9">
        <v>44501</v>
      </c>
      <c r="H72" s="10" t="s">
        <v>136</v>
      </c>
      <c r="I72" s="7">
        <v>30250</v>
      </c>
      <c r="J72" s="7">
        <v>0</v>
      </c>
      <c r="K72" s="7">
        <v>25</v>
      </c>
      <c r="L72" s="7">
        <f t="shared" si="0"/>
        <v>868.17499999999995</v>
      </c>
      <c r="M72" s="7">
        <f t="shared" si="1"/>
        <v>2147.75</v>
      </c>
      <c r="N72" s="7">
        <f t="shared" si="8"/>
        <v>347.875</v>
      </c>
      <c r="O72" s="7">
        <f t="shared" si="2"/>
        <v>919.6</v>
      </c>
      <c r="P72" s="7">
        <f t="shared" si="3"/>
        <v>2144.7250000000004</v>
      </c>
      <c r="Q72" s="7"/>
      <c r="R72" s="7">
        <f t="shared" si="4"/>
        <v>6428.1250000000009</v>
      </c>
      <c r="S72" s="7">
        <v>25</v>
      </c>
      <c r="T72" s="7">
        <f t="shared" si="5"/>
        <v>1812.7750000000001</v>
      </c>
      <c r="U72" s="7">
        <f t="shared" si="6"/>
        <v>3360.7750000000005</v>
      </c>
      <c r="V72" s="7">
        <f t="shared" si="7"/>
        <v>28437.224999999999</v>
      </c>
    </row>
    <row r="73" spans="2:23" s="20" customFormat="1" ht="59.1" customHeight="1" thickBot="1" x14ac:dyDescent="0.25">
      <c r="B73" s="21">
        <v>54</v>
      </c>
      <c r="C73" s="22" t="s">
        <v>103</v>
      </c>
      <c r="D73" s="22" t="s">
        <v>30</v>
      </c>
      <c r="E73" s="22" t="s">
        <v>102</v>
      </c>
      <c r="F73" s="22" t="s">
        <v>97</v>
      </c>
      <c r="G73" s="9">
        <v>44287</v>
      </c>
      <c r="H73" s="9">
        <v>44469</v>
      </c>
      <c r="I73" s="7">
        <v>54450</v>
      </c>
      <c r="J73" s="7">
        <v>2482.0500000000002</v>
      </c>
      <c r="K73" s="7">
        <v>25</v>
      </c>
      <c r="L73" s="7">
        <f t="shared" si="0"/>
        <v>1562.7149999999999</v>
      </c>
      <c r="M73" s="7">
        <f t="shared" si="1"/>
        <v>3865.95</v>
      </c>
      <c r="N73" s="7">
        <f t="shared" si="8"/>
        <v>626.17499999999995</v>
      </c>
      <c r="O73" s="7">
        <f t="shared" si="2"/>
        <v>1655.28</v>
      </c>
      <c r="P73" s="7">
        <f t="shared" si="3"/>
        <v>3860.5050000000001</v>
      </c>
      <c r="Q73" s="7"/>
      <c r="R73" s="7">
        <f t="shared" si="4"/>
        <v>11570.625</v>
      </c>
      <c r="S73" s="7">
        <v>6346.49</v>
      </c>
      <c r="T73" s="7">
        <f t="shared" si="5"/>
        <v>12046.535</v>
      </c>
      <c r="U73" s="7">
        <f t="shared" si="6"/>
        <v>6049.3950000000004</v>
      </c>
      <c r="V73" s="7">
        <f t="shared" si="7"/>
        <v>42403.464999999997</v>
      </c>
    </row>
    <row r="74" spans="2:23" s="20" customFormat="1" ht="59.1" customHeight="1" thickBot="1" x14ac:dyDescent="0.25">
      <c r="B74" s="21">
        <v>55</v>
      </c>
      <c r="C74" s="22" t="s">
        <v>104</v>
      </c>
      <c r="D74" s="22" t="s">
        <v>30</v>
      </c>
      <c r="E74" s="22" t="s">
        <v>102</v>
      </c>
      <c r="F74" s="22" t="s">
        <v>97</v>
      </c>
      <c r="G74" s="9">
        <v>44197</v>
      </c>
      <c r="H74" s="10" t="s">
        <v>105</v>
      </c>
      <c r="I74" s="7">
        <v>49500</v>
      </c>
      <c r="J74" s="7">
        <v>1783.43</v>
      </c>
      <c r="K74" s="7">
        <v>25</v>
      </c>
      <c r="L74" s="7">
        <f t="shared" si="0"/>
        <v>1420.65</v>
      </c>
      <c r="M74" s="7">
        <f t="shared" si="1"/>
        <v>3514.4999999999995</v>
      </c>
      <c r="N74" s="7">
        <f t="shared" si="8"/>
        <v>569.25</v>
      </c>
      <c r="O74" s="7">
        <f t="shared" si="2"/>
        <v>1504.8</v>
      </c>
      <c r="P74" s="7">
        <f t="shared" si="3"/>
        <v>3509.55</v>
      </c>
      <c r="Q74" s="7"/>
      <c r="R74" s="7">
        <f t="shared" si="4"/>
        <v>10518.75</v>
      </c>
      <c r="S74" s="7">
        <v>25</v>
      </c>
      <c r="T74" s="7">
        <f t="shared" si="5"/>
        <v>4733.88</v>
      </c>
      <c r="U74" s="7">
        <f t="shared" si="6"/>
        <v>5499.4500000000007</v>
      </c>
      <c r="V74" s="7">
        <f t="shared" si="7"/>
        <v>44766.12</v>
      </c>
    </row>
    <row r="75" spans="2:23" s="20" customFormat="1" ht="59.1" customHeight="1" thickBot="1" x14ac:dyDescent="0.25">
      <c r="B75" s="21">
        <v>56</v>
      </c>
      <c r="C75" s="22" t="s">
        <v>106</v>
      </c>
      <c r="D75" s="22" t="s">
        <v>29</v>
      </c>
      <c r="E75" s="22" t="s">
        <v>102</v>
      </c>
      <c r="F75" s="22" t="s">
        <v>97</v>
      </c>
      <c r="G75" s="9">
        <v>44228</v>
      </c>
      <c r="H75" s="9">
        <v>44408</v>
      </c>
      <c r="I75" s="7">
        <v>54450</v>
      </c>
      <c r="J75" s="7">
        <v>2482.0500000000002</v>
      </c>
      <c r="K75" s="7">
        <v>25</v>
      </c>
      <c r="L75" s="7">
        <f t="shared" si="0"/>
        <v>1562.7149999999999</v>
      </c>
      <c r="M75" s="7">
        <f t="shared" si="1"/>
        <v>3865.95</v>
      </c>
      <c r="N75" s="7">
        <f t="shared" si="8"/>
        <v>626.17499999999995</v>
      </c>
      <c r="O75" s="7">
        <f t="shared" si="2"/>
        <v>1655.28</v>
      </c>
      <c r="P75" s="7">
        <f t="shared" si="3"/>
        <v>3860.5050000000001</v>
      </c>
      <c r="Q75" s="7"/>
      <c r="R75" s="7">
        <f t="shared" si="4"/>
        <v>11570.625</v>
      </c>
      <c r="S75" s="7">
        <v>1025</v>
      </c>
      <c r="T75" s="7">
        <f t="shared" si="5"/>
        <v>6725.0450000000001</v>
      </c>
      <c r="U75" s="7">
        <f t="shared" si="6"/>
        <v>6049.3950000000004</v>
      </c>
      <c r="V75" s="7">
        <f t="shared" si="7"/>
        <v>47724.955000000002</v>
      </c>
    </row>
    <row r="76" spans="2:23" s="20" customFormat="1" ht="59.1" customHeight="1" thickBot="1" x14ac:dyDescent="0.25">
      <c r="B76" s="21">
        <v>57</v>
      </c>
      <c r="C76" s="22" t="s">
        <v>141</v>
      </c>
      <c r="D76" s="22" t="s">
        <v>30</v>
      </c>
      <c r="E76" s="22" t="s">
        <v>102</v>
      </c>
      <c r="F76" s="22" t="s">
        <v>97</v>
      </c>
      <c r="G76" s="9">
        <v>44562</v>
      </c>
      <c r="H76" s="9">
        <v>44742</v>
      </c>
      <c r="I76" s="7">
        <v>49500</v>
      </c>
      <c r="J76" s="7">
        <v>1783.43</v>
      </c>
      <c r="K76" s="7">
        <v>25</v>
      </c>
      <c r="L76" s="7">
        <f t="shared" si="0"/>
        <v>1420.65</v>
      </c>
      <c r="M76" s="7">
        <f t="shared" si="1"/>
        <v>3514.4999999999995</v>
      </c>
      <c r="N76" s="7">
        <f t="shared" si="8"/>
        <v>569.25</v>
      </c>
      <c r="O76" s="7">
        <f t="shared" si="2"/>
        <v>1504.8</v>
      </c>
      <c r="P76" s="7">
        <f t="shared" si="3"/>
        <v>3509.55</v>
      </c>
      <c r="Q76" s="7"/>
      <c r="R76" s="7">
        <f t="shared" si="4"/>
        <v>10518.75</v>
      </c>
      <c r="S76" s="7">
        <v>1025</v>
      </c>
      <c r="T76" s="7">
        <f>Q76+O76+L76+J76+S76</f>
        <v>5733.88</v>
      </c>
      <c r="U76" s="7">
        <f t="shared" si="6"/>
        <v>5499.4500000000007</v>
      </c>
      <c r="V76" s="7">
        <f t="shared" si="7"/>
        <v>43766.12</v>
      </c>
    </row>
    <row r="77" spans="2:23" s="20" customFormat="1" ht="63.95" customHeight="1" thickBot="1" x14ac:dyDescent="0.25">
      <c r="B77" s="21">
        <v>58</v>
      </c>
      <c r="C77" s="29" t="s">
        <v>160</v>
      </c>
      <c r="D77" s="22" t="s">
        <v>29</v>
      </c>
      <c r="E77" s="22" t="s">
        <v>102</v>
      </c>
      <c r="F77" s="22" t="s">
        <v>97</v>
      </c>
      <c r="G77" s="9">
        <v>44910</v>
      </c>
      <c r="H77" s="9"/>
      <c r="I77" s="7">
        <v>49500</v>
      </c>
      <c r="J77" s="7">
        <v>1783.43</v>
      </c>
      <c r="K77" s="7">
        <v>25</v>
      </c>
      <c r="L77" s="7">
        <f t="shared" si="0"/>
        <v>1420.65</v>
      </c>
      <c r="M77" s="7">
        <f t="shared" si="1"/>
        <v>3514.4999999999995</v>
      </c>
      <c r="N77" s="7">
        <v>569.25</v>
      </c>
      <c r="O77" s="7">
        <f t="shared" si="2"/>
        <v>1504.8</v>
      </c>
      <c r="P77" s="7">
        <f t="shared" si="3"/>
        <v>3509.55</v>
      </c>
      <c r="Q77" s="7"/>
      <c r="R77" s="7">
        <f t="shared" si="4"/>
        <v>10518.75</v>
      </c>
      <c r="S77" s="7">
        <v>25</v>
      </c>
      <c r="T77" s="7">
        <f t="shared" si="5"/>
        <v>4733.88</v>
      </c>
      <c r="U77" s="7">
        <f t="shared" si="6"/>
        <v>5499.4500000000007</v>
      </c>
      <c r="V77" s="7">
        <f t="shared" si="7"/>
        <v>44766.12</v>
      </c>
    </row>
    <row r="78" spans="2:23" s="20" customFormat="1" ht="63.95" customHeight="1" thickBot="1" x14ac:dyDescent="0.25">
      <c r="B78" s="21">
        <v>59</v>
      </c>
      <c r="C78" s="22" t="s">
        <v>109</v>
      </c>
      <c r="D78" s="22" t="s">
        <v>29</v>
      </c>
      <c r="E78" s="22" t="s">
        <v>108</v>
      </c>
      <c r="F78" s="22" t="s">
        <v>99</v>
      </c>
      <c r="G78" s="9">
        <v>44287</v>
      </c>
      <c r="H78" s="9">
        <v>44469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v>347.88</v>
      </c>
      <c r="O78" s="7">
        <f t="shared" si="2"/>
        <v>919.6</v>
      </c>
      <c r="P78" s="7">
        <f t="shared" si="3"/>
        <v>2144.7250000000004</v>
      </c>
      <c r="Q78" s="7"/>
      <c r="R78" s="7">
        <f t="shared" si="4"/>
        <v>6428.13</v>
      </c>
      <c r="S78" s="7">
        <v>3025</v>
      </c>
      <c r="T78" s="7">
        <f t="shared" si="5"/>
        <v>4812.7749999999996</v>
      </c>
      <c r="U78" s="7">
        <f t="shared" si="6"/>
        <v>3360.7800000000007</v>
      </c>
      <c r="V78" s="7">
        <f>I78-T78</f>
        <v>25437.224999999999</v>
      </c>
    </row>
    <row r="79" spans="2:23" s="20" customFormat="1" ht="63.95" customHeight="1" thickBot="1" x14ac:dyDescent="0.25">
      <c r="B79" s="21">
        <v>60</v>
      </c>
      <c r="C79" s="22" t="s">
        <v>161</v>
      </c>
      <c r="D79" s="22" t="s">
        <v>30</v>
      </c>
      <c r="E79" s="22" t="s">
        <v>108</v>
      </c>
      <c r="F79" s="22" t="s">
        <v>162</v>
      </c>
      <c r="G79" s="9">
        <v>44927</v>
      </c>
      <c r="H79" s="9"/>
      <c r="I79" s="7">
        <v>126500</v>
      </c>
      <c r="J79" s="7">
        <v>18338.830000000002</v>
      </c>
      <c r="K79" s="7">
        <v>25</v>
      </c>
      <c r="L79" s="7">
        <f t="shared" si="0"/>
        <v>3630.55</v>
      </c>
      <c r="M79" s="7">
        <f t="shared" si="1"/>
        <v>8981.5</v>
      </c>
      <c r="N79" s="7">
        <v>748.08</v>
      </c>
      <c r="O79" s="7">
        <f t="shared" si="2"/>
        <v>3845.6</v>
      </c>
      <c r="P79" s="7">
        <f t="shared" si="3"/>
        <v>8968.85</v>
      </c>
      <c r="Q79" s="7"/>
      <c r="R79" s="7">
        <f t="shared" si="4"/>
        <v>26174.579999999998</v>
      </c>
      <c r="S79" s="7">
        <v>25</v>
      </c>
      <c r="T79" s="7">
        <f>+Q79+K79+O79+L79+J79</f>
        <v>25839.980000000003</v>
      </c>
      <c r="U79" s="7">
        <f t="shared" si="6"/>
        <v>13347.48</v>
      </c>
      <c r="V79" s="7">
        <f>+I79-T79</f>
        <v>100660.01999999999</v>
      </c>
      <c r="W79" s="30"/>
    </row>
    <row r="80" spans="2:23" s="20" customFormat="1" ht="63.95" customHeight="1" thickBot="1" x14ac:dyDescent="0.25">
      <c r="B80" s="21">
        <v>61</v>
      </c>
      <c r="C80" s="22" t="s">
        <v>137</v>
      </c>
      <c r="D80" s="22" t="s">
        <v>29</v>
      </c>
      <c r="E80" s="22" t="s">
        <v>138</v>
      </c>
      <c r="F80" s="22" t="s">
        <v>115</v>
      </c>
      <c r="G80" s="9">
        <v>44501</v>
      </c>
      <c r="H80" s="10" t="s">
        <v>136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7"/>
      <c r="R80" s="7">
        <f t="shared" si="4"/>
        <v>6428.1250000000009</v>
      </c>
      <c r="S80" s="7">
        <v>25</v>
      </c>
      <c r="T80" s="7">
        <f t="shared" si="5"/>
        <v>1812.7750000000001</v>
      </c>
      <c r="U80" s="7">
        <f t="shared" si="6"/>
        <v>3360.7750000000005</v>
      </c>
      <c r="V80" s="7">
        <f t="shared" si="7"/>
        <v>28437.224999999999</v>
      </c>
    </row>
    <row r="81" spans="1:22" s="20" customFormat="1" ht="63.95" customHeight="1" thickBot="1" x14ac:dyDescent="0.25">
      <c r="B81" s="21">
        <v>62</v>
      </c>
      <c r="C81" s="22" t="s">
        <v>110</v>
      </c>
      <c r="D81" s="22" t="s">
        <v>30</v>
      </c>
      <c r="E81" s="22" t="s">
        <v>129</v>
      </c>
      <c r="F81" s="22" t="s">
        <v>130</v>
      </c>
      <c r="G81" s="9">
        <v>44228</v>
      </c>
      <c r="H81" s="9">
        <v>44408</v>
      </c>
      <c r="I81" s="7">
        <v>70000</v>
      </c>
      <c r="J81" s="7">
        <v>5368.48</v>
      </c>
      <c r="K81" s="7">
        <v>25</v>
      </c>
      <c r="L81" s="7">
        <f t="shared" si="0"/>
        <v>2009</v>
      </c>
      <c r="M81" s="7">
        <f t="shared" si="1"/>
        <v>4970</v>
      </c>
      <c r="N81" s="7">
        <v>748.08</v>
      </c>
      <c r="O81" s="7">
        <f t="shared" si="2"/>
        <v>2128</v>
      </c>
      <c r="P81" s="7">
        <f t="shared" si="3"/>
        <v>4963</v>
      </c>
      <c r="Q81" s="7"/>
      <c r="R81" s="7">
        <f t="shared" si="4"/>
        <v>14818.08</v>
      </c>
      <c r="S81" s="7">
        <v>1025</v>
      </c>
      <c r="T81" s="7">
        <f t="shared" si="5"/>
        <v>10530.48</v>
      </c>
      <c r="U81" s="7">
        <f t="shared" si="6"/>
        <v>7720.08</v>
      </c>
      <c r="V81" s="7">
        <f t="shared" si="7"/>
        <v>59469.520000000004</v>
      </c>
    </row>
    <row r="82" spans="1:22" s="20" customFormat="1" ht="63.95" customHeight="1" thickBot="1" x14ac:dyDescent="0.25">
      <c r="B82" s="21">
        <v>63</v>
      </c>
      <c r="C82" s="22" t="s">
        <v>128</v>
      </c>
      <c r="D82" s="22" t="s">
        <v>29</v>
      </c>
      <c r="E82" s="22" t="s">
        <v>129</v>
      </c>
      <c r="F82" s="22" t="s">
        <v>130</v>
      </c>
      <c r="G82" s="9">
        <v>44409</v>
      </c>
      <c r="H82" s="9">
        <v>44592</v>
      </c>
      <c r="I82" s="7">
        <v>70000</v>
      </c>
      <c r="J82" s="7">
        <v>5368.48</v>
      </c>
      <c r="K82" s="7">
        <v>25</v>
      </c>
      <c r="L82" s="7">
        <f t="shared" si="0"/>
        <v>2009</v>
      </c>
      <c r="M82" s="7">
        <f t="shared" si="1"/>
        <v>4970</v>
      </c>
      <c r="N82" s="7">
        <v>748.08</v>
      </c>
      <c r="O82" s="7">
        <f t="shared" si="2"/>
        <v>2128</v>
      </c>
      <c r="P82" s="7">
        <f t="shared" si="3"/>
        <v>4963</v>
      </c>
      <c r="Q82" s="7"/>
      <c r="R82" s="7">
        <f t="shared" si="4"/>
        <v>14818.08</v>
      </c>
      <c r="S82" s="7">
        <v>13038.53</v>
      </c>
      <c r="T82" s="7">
        <f t="shared" si="5"/>
        <v>22544.01</v>
      </c>
      <c r="U82" s="7">
        <f t="shared" si="6"/>
        <v>7720.08</v>
      </c>
      <c r="V82" s="7">
        <f t="shared" si="7"/>
        <v>47455.990000000005</v>
      </c>
    </row>
    <row r="83" spans="1:22" s="20" customFormat="1" ht="63.95" customHeight="1" thickBot="1" x14ac:dyDescent="0.25">
      <c r="B83" s="21">
        <v>64</v>
      </c>
      <c r="C83" s="22" t="s">
        <v>111</v>
      </c>
      <c r="D83" s="22" t="s">
        <v>30</v>
      </c>
      <c r="E83" s="22" t="s">
        <v>112</v>
      </c>
      <c r="F83" s="22" t="s">
        <v>113</v>
      </c>
      <c r="G83" s="9">
        <v>44287</v>
      </c>
      <c r="H83" s="9">
        <v>44469</v>
      </c>
      <c r="I83" s="7">
        <v>2823.33</v>
      </c>
      <c r="J83" s="7">
        <v>0</v>
      </c>
      <c r="K83" s="7">
        <v>25</v>
      </c>
      <c r="L83" s="7">
        <f t="shared" si="0"/>
        <v>81.029571000000004</v>
      </c>
      <c r="M83" s="7">
        <f t="shared" si="1"/>
        <v>200.45642999999998</v>
      </c>
      <c r="N83" s="7">
        <v>748.08</v>
      </c>
      <c r="O83" s="7">
        <f t="shared" si="2"/>
        <v>85.829232000000005</v>
      </c>
      <c r="P83" s="7">
        <f t="shared" si="3"/>
        <v>200.17409700000002</v>
      </c>
      <c r="Q83" s="7"/>
      <c r="R83" s="7">
        <f t="shared" si="4"/>
        <v>1315.56933</v>
      </c>
      <c r="S83" s="7">
        <v>25</v>
      </c>
      <c r="T83" s="7">
        <f t="shared" si="5"/>
        <v>191.85880300000002</v>
      </c>
      <c r="U83" s="7">
        <f t="shared" si="6"/>
        <v>1029.283668</v>
      </c>
      <c r="V83" s="7">
        <f t="shared" si="7"/>
        <v>2631.4711969999998</v>
      </c>
    </row>
    <row r="84" spans="1:22" s="20" customFormat="1" ht="63.95" customHeight="1" thickBot="1" x14ac:dyDescent="0.25">
      <c r="B84" s="21">
        <v>65</v>
      </c>
      <c r="C84" s="22" t="s">
        <v>114</v>
      </c>
      <c r="D84" s="22" t="s">
        <v>30</v>
      </c>
      <c r="E84" s="22" t="s">
        <v>112</v>
      </c>
      <c r="F84" s="22" t="s">
        <v>115</v>
      </c>
      <c r="G84" s="10">
        <v>44287</v>
      </c>
      <c r="H84" s="9">
        <v>44469</v>
      </c>
      <c r="I84" s="7">
        <v>30250</v>
      </c>
      <c r="J84" s="7">
        <v>0</v>
      </c>
      <c r="K84" s="7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7"/>
      <c r="R84" s="7">
        <f t="shared" si="4"/>
        <v>6428.1250000000009</v>
      </c>
      <c r="S84" s="7">
        <v>25</v>
      </c>
      <c r="T84" s="7">
        <f t="shared" si="5"/>
        <v>1812.7750000000001</v>
      </c>
      <c r="U84" s="7">
        <f t="shared" si="6"/>
        <v>3360.7750000000005</v>
      </c>
      <c r="V84" s="7">
        <f t="shared" si="7"/>
        <v>28437.224999999999</v>
      </c>
    </row>
    <row r="85" spans="1:22" s="20" customFormat="1" ht="63.95" customHeight="1" thickBot="1" x14ac:dyDescent="0.25">
      <c r="B85" s="21">
        <v>66</v>
      </c>
      <c r="C85" s="22" t="s">
        <v>116</v>
      </c>
      <c r="D85" s="22" t="s">
        <v>30</v>
      </c>
      <c r="E85" s="22" t="s">
        <v>112</v>
      </c>
      <c r="F85" s="22" t="s">
        <v>115</v>
      </c>
      <c r="G85" s="9">
        <v>44256</v>
      </c>
      <c r="H85" s="9">
        <v>44439</v>
      </c>
      <c r="I85" s="7">
        <v>30250</v>
      </c>
      <c r="J85" s="7">
        <v>0</v>
      </c>
      <c r="K85" s="7">
        <v>25</v>
      </c>
      <c r="L85" s="7">
        <f t="shared" ref="L85:L89" si="14">+I85*2.87%</f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7"/>
      <c r="R85" s="7">
        <f t="shared" si="4"/>
        <v>6428.1250000000009</v>
      </c>
      <c r="S85" s="7">
        <v>3310.1</v>
      </c>
      <c r="T85" s="7">
        <f t="shared" ref="T85" si="15">S85+Q85+O85+L85+J85</f>
        <v>5097.875</v>
      </c>
      <c r="U85" s="7">
        <f t="shared" si="6"/>
        <v>3360.7750000000005</v>
      </c>
      <c r="V85" s="7">
        <f t="shared" si="7"/>
        <v>25152.125</v>
      </c>
    </row>
    <row r="86" spans="1:22" s="20" customFormat="1" ht="63.95" customHeight="1" thickBot="1" x14ac:dyDescent="0.25">
      <c r="B86" s="21">
        <v>67</v>
      </c>
      <c r="C86" s="22" t="s">
        <v>134</v>
      </c>
      <c r="D86" s="22" t="s">
        <v>30</v>
      </c>
      <c r="E86" s="22" t="s">
        <v>112</v>
      </c>
      <c r="F86" s="22" t="s">
        <v>115</v>
      </c>
      <c r="G86" s="10">
        <v>44470</v>
      </c>
      <c r="H86" s="9">
        <v>44651</v>
      </c>
      <c r="I86" s="7">
        <v>30250</v>
      </c>
      <c r="J86" s="7">
        <v>0</v>
      </c>
      <c r="K86" s="7">
        <v>25</v>
      </c>
      <c r="L86" s="7">
        <f t="shared" si="14"/>
        <v>868.17499999999995</v>
      </c>
      <c r="M86" s="7">
        <f t="shared" si="1"/>
        <v>2147.75</v>
      </c>
      <c r="N86" s="7">
        <f t="shared" si="8"/>
        <v>347.875</v>
      </c>
      <c r="O86" s="7">
        <f t="shared" si="2"/>
        <v>919.6</v>
      </c>
      <c r="P86" s="7">
        <f t="shared" si="3"/>
        <v>2144.7250000000004</v>
      </c>
      <c r="Q86" s="7">
        <v>1512.45</v>
      </c>
      <c r="R86" s="7">
        <f t="shared" si="4"/>
        <v>6428.1250000000009</v>
      </c>
      <c r="S86" s="7">
        <v>1537.45</v>
      </c>
      <c r="T86" s="7">
        <f>S86+O86+L86+J86</f>
        <v>3325.2250000000004</v>
      </c>
      <c r="U86" s="7">
        <f t="shared" si="6"/>
        <v>3360.7750000000005</v>
      </c>
      <c r="V86" s="7">
        <f t="shared" si="7"/>
        <v>26924.775000000001</v>
      </c>
    </row>
    <row r="87" spans="1:22" s="20" customFormat="1" ht="63.95" customHeight="1" thickBot="1" x14ac:dyDescent="0.25">
      <c r="B87" s="21">
        <v>68</v>
      </c>
      <c r="C87" s="22" t="s">
        <v>139</v>
      </c>
      <c r="D87" s="22" t="s">
        <v>29</v>
      </c>
      <c r="E87" s="22" t="s">
        <v>112</v>
      </c>
      <c r="F87" s="22" t="s">
        <v>41</v>
      </c>
      <c r="G87" s="10">
        <v>44501</v>
      </c>
      <c r="H87" s="10" t="s">
        <v>136</v>
      </c>
      <c r="I87" s="7">
        <v>30250</v>
      </c>
      <c r="J87" s="7">
        <v>0</v>
      </c>
      <c r="K87" s="7">
        <v>25</v>
      </c>
      <c r="L87" s="7">
        <f t="shared" si="14"/>
        <v>868.17499999999995</v>
      </c>
      <c r="M87" s="7">
        <f t="shared" ref="M87:M89" si="16">+I87*7.1%</f>
        <v>2147.75</v>
      </c>
      <c r="N87" s="7">
        <f t="shared" ref="N87:N89" si="17">+I87*1.15%</f>
        <v>347.875</v>
      </c>
      <c r="O87" s="7">
        <f t="shared" ref="O87:O89" si="18">+I87*3.04%</f>
        <v>919.6</v>
      </c>
      <c r="P87" s="7">
        <f t="shared" ref="P87:P89" si="19">+I87*7.09%</f>
        <v>2144.7250000000004</v>
      </c>
      <c r="Q87" s="7"/>
      <c r="R87" s="7">
        <f t="shared" ref="R87:R88" si="20">+P87+O87+N87+M87+L87</f>
        <v>6428.1250000000009</v>
      </c>
      <c r="S87" s="7">
        <v>5025</v>
      </c>
      <c r="T87" s="7">
        <f t="shared" ref="T87" si="21">S87+Q87+O87+L87+J87</f>
        <v>6812.7750000000005</v>
      </c>
      <c r="U87" s="7">
        <f t="shared" ref="U87:U88" si="22">+P87+N87+L87</f>
        <v>3360.7750000000005</v>
      </c>
      <c r="V87" s="7">
        <f t="shared" ref="V87:V88" si="23">I87-T87</f>
        <v>23437.224999999999</v>
      </c>
    </row>
    <row r="88" spans="1:22" s="20" customFormat="1" ht="63.95" customHeight="1" thickBot="1" x14ac:dyDescent="0.25">
      <c r="B88" s="21">
        <v>69</v>
      </c>
      <c r="C88" s="22" t="s">
        <v>147</v>
      </c>
      <c r="D88" s="22" t="s">
        <v>29</v>
      </c>
      <c r="E88" s="22" t="s">
        <v>112</v>
      </c>
      <c r="F88" s="22" t="s">
        <v>115</v>
      </c>
      <c r="G88" s="10">
        <v>44682</v>
      </c>
      <c r="H88" s="9">
        <v>44865</v>
      </c>
      <c r="I88" s="7">
        <v>30250</v>
      </c>
      <c r="J88" s="7">
        <v>0</v>
      </c>
      <c r="K88" s="7">
        <v>25</v>
      </c>
      <c r="L88" s="7">
        <f t="shared" si="14"/>
        <v>868.17499999999995</v>
      </c>
      <c r="M88" s="7">
        <f t="shared" si="16"/>
        <v>2147.75</v>
      </c>
      <c r="N88" s="7">
        <f t="shared" si="17"/>
        <v>347.875</v>
      </c>
      <c r="O88" s="7">
        <f t="shared" si="18"/>
        <v>919.6</v>
      </c>
      <c r="P88" s="7">
        <f t="shared" si="19"/>
        <v>2144.7250000000004</v>
      </c>
      <c r="Q88" s="7"/>
      <c r="R88" s="7">
        <f t="shared" si="20"/>
        <v>6428.1250000000009</v>
      </c>
      <c r="S88" s="7">
        <v>25</v>
      </c>
      <c r="T88" s="7">
        <f t="shared" si="5"/>
        <v>1812.7750000000001</v>
      </c>
      <c r="U88" s="7">
        <f t="shared" si="22"/>
        <v>3360.7750000000005</v>
      </c>
      <c r="V88" s="7">
        <f t="shared" si="23"/>
        <v>28437.224999999999</v>
      </c>
    </row>
    <row r="89" spans="1:22" s="20" customFormat="1" ht="63.95" customHeight="1" thickBot="1" x14ac:dyDescent="0.25">
      <c r="B89" s="21">
        <v>70</v>
      </c>
      <c r="C89" s="22" t="s">
        <v>148</v>
      </c>
      <c r="D89" s="22" t="s">
        <v>30</v>
      </c>
      <c r="E89" s="22" t="s">
        <v>112</v>
      </c>
      <c r="F89" s="22" t="s">
        <v>115</v>
      </c>
      <c r="G89" s="10">
        <v>44682</v>
      </c>
      <c r="H89" s="9">
        <v>44865</v>
      </c>
      <c r="I89" s="7">
        <v>30250</v>
      </c>
      <c r="J89" s="7">
        <v>0</v>
      </c>
      <c r="K89" s="7">
        <v>25</v>
      </c>
      <c r="L89" s="7">
        <f t="shared" si="14"/>
        <v>868.17499999999995</v>
      </c>
      <c r="M89" s="7">
        <f t="shared" si="16"/>
        <v>2147.75</v>
      </c>
      <c r="N89" s="7">
        <f t="shared" si="17"/>
        <v>347.875</v>
      </c>
      <c r="O89" s="7">
        <f t="shared" si="18"/>
        <v>919.6</v>
      </c>
      <c r="P89" s="7">
        <f t="shared" si="19"/>
        <v>2144.7250000000004</v>
      </c>
      <c r="Q89" s="7"/>
      <c r="R89" s="7">
        <f>+P89+O89+N89+M89+L89</f>
        <v>6428.1250000000009</v>
      </c>
      <c r="S89" s="7">
        <v>25</v>
      </c>
      <c r="T89" s="7">
        <f>+Q89+K89+O89+L89+J89</f>
        <v>1812.7750000000001</v>
      </c>
      <c r="U89" s="7">
        <f>+P89+N89+L89</f>
        <v>3360.7750000000005</v>
      </c>
      <c r="V89" s="7">
        <f>I89-T89</f>
        <v>28437.224999999999</v>
      </c>
    </row>
    <row r="90" spans="1:22" ht="30.75" customHeight="1" thickBot="1" x14ac:dyDescent="0.25">
      <c r="B90" s="49" t="s">
        <v>22</v>
      </c>
      <c r="C90" s="49"/>
      <c r="D90" s="49"/>
      <c r="E90" s="49"/>
      <c r="F90" s="49"/>
      <c r="G90" s="49"/>
      <c r="H90" s="49"/>
      <c r="I90" s="6">
        <f>SUM(I20:I89)</f>
        <v>3067390</v>
      </c>
      <c r="J90" s="6">
        <f>SUM(J20:J89)</f>
        <v>147354.76999999999</v>
      </c>
      <c r="K90" s="6">
        <f>SUM(K20:K89)</f>
        <v>1750</v>
      </c>
      <c r="L90" s="6">
        <f>SUM(L20:L89)</f>
        <v>88034.093000000037</v>
      </c>
      <c r="M90" s="6">
        <f>SUM(M20:M89)</f>
        <v>217784.69000000003</v>
      </c>
      <c r="N90" s="6">
        <v>32784.46</v>
      </c>
      <c r="O90" s="6">
        <f>SUM(O20:O89)</f>
        <v>93248.656000000046</v>
      </c>
      <c r="P90" s="6">
        <v>231953.09</v>
      </c>
      <c r="Q90" s="6">
        <f t="shared" ref="Q90:R90" si="24">SUM(Q20:Q89)</f>
        <v>15124.500000000004</v>
      </c>
      <c r="R90" s="6">
        <f t="shared" si="24"/>
        <v>649329.57999999996</v>
      </c>
      <c r="S90" s="27">
        <f>SUM(S20:S89)</f>
        <v>156416.14000000001</v>
      </c>
      <c r="T90" s="6">
        <v>516180.39</v>
      </c>
      <c r="U90" s="6">
        <f>SUM(U20:U89)</f>
        <v>338296.23400000017</v>
      </c>
      <c r="V90" s="6">
        <v>2755369.61</v>
      </c>
    </row>
    <row r="91" spans="1:22" ht="20.100000000000001" customHeight="1" x14ac:dyDescent="0.2">
      <c r="A91" s="2"/>
      <c r="B91" s="4"/>
      <c r="C91" s="5"/>
      <c r="D91" s="5"/>
      <c r="E91" s="5"/>
      <c r="F91" s="5"/>
      <c r="G91" s="5"/>
      <c r="H91" s="5"/>
      <c r="I91" s="3"/>
      <c r="J91" s="3"/>
      <c r="K91" s="3"/>
      <c r="L91" s="3"/>
      <c r="M91" s="3"/>
      <c r="N91" s="26"/>
      <c r="S91" s="26"/>
    </row>
    <row r="92" spans="1:22" ht="20.100000000000001" customHeight="1" x14ac:dyDescent="0.2">
      <c r="A92" s="2"/>
      <c r="C92" s="2"/>
      <c r="D92" s="2"/>
      <c r="E92" s="2"/>
      <c r="F92" s="2"/>
      <c r="G92" s="2"/>
      <c r="H92" s="2"/>
      <c r="I92" s="2"/>
      <c r="J92" s="2"/>
      <c r="K92" s="2"/>
      <c r="R92" s="28"/>
      <c r="T92" s="26"/>
    </row>
    <row r="93" spans="1:22" ht="20.100000000000001" customHeight="1" x14ac:dyDescent="0.2">
      <c r="A93" s="2"/>
      <c r="C93" s="2"/>
      <c r="D93" s="2"/>
      <c r="E93" s="2"/>
      <c r="F93" s="2"/>
      <c r="G93" s="2"/>
      <c r="H93" s="2"/>
      <c r="I93" s="2"/>
      <c r="J93" s="2"/>
      <c r="K93" s="2"/>
      <c r="S93" s="26"/>
      <c r="V93" s="26"/>
    </row>
    <row r="94" spans="1:22" ht="20.100000000000001" customHeight="1" x14ac:dyDescent="0.2">
      <c r="A94" s="2"/>
      <c r="C94" s="2"/>
      <c r="D94" s="2"/>
      <c r="E94" s="2"/>
      <c r="F94" s="2"/>
      <c r="G94" s="2"/>
      <c r="H94" s="2"/>
      <c r="I94" s="2"/>
      <c r="J94" s="2"/>
      <c r="K94" s="2"/>
    </row>
    <row r="95" spans="1:22" ht="20.100000000000001" customHeight="1" x14ac:dyDescent="0.2">
      <c r="A95" s="2"/>
      <c r="C95" s="2"/>
      <c r="D95" s="2"/>
      <c r="E95" s="2"/>
      <c r="F95" s="2"/>
      <c r="G95" s="2"/>
      <c r="H95" s="2"/>
      <c r="I95" s="2"/>
      <c r="J95" s="2"/>
      <c r="K95" s="2"/>
    </row>
    <row r="96" spans="1:22" ht="20.100000000000001" customHeight="1" x14ac:dyDescent="0.2">
      <c r="A96" s="2"/>
      <c r="C96" s="2"/>
      <c r="D96" s="2"/>
      <c r="E96" s="2"/>
      <c r="F96" s="2"/>
      <c r="G96" s="2"/>
      <c r="H96" s="2"/>
      <c r="I96" s="2"/>
      <c r="J96" s="2"/>
      <c r="K96" s="2"/>
    </row>
    <row r="97" spans="1:21" ht="20.100000000000001" customHeight="1" x14ac:dyDescent="0.2">
      <c r="A97" s="2"/>
      <c r="C97" s="2"/>
      <c r="D97" s="2"/>
      <c r="E97" s="2"/>
      <c r="F97" s="2"/>
      <c r="G97" s="2"/>
      <c r="H97" s="2"/>
      <c r="I97" s="2"/>
      <c r="J97" s="2"/>
      <c r="K97" s="2"/>
    </row>
    <row r="98" spans="1:21" ht="20.100000000000001" customHeight="1" x14ac:dyDescent="0.2">
      <c r="A98" s="2"/>
      <c r="C98" s="2"/>
      <c r="D98" s="2"/>
      <c r="E98" s="2"/>
      <c r="F98" s="2"/>
      <c r="G98" s="2"/>
      <c r="H98" s="2"/>
      <c r="I98" s="2"/>
      <c r="J98" s="2"/>
      <c r="K98" s="2"/>
      <c r="U98" s="26"/>
    </row>
    <row r="99" spans="1:21" ht="20.100000000000001" customHeight="1" x14ac:dyDescent="0.2">
      <c r="A99" s="2"/>
      <c r="C99" s="2"/>
      <c r="D99" s="2"/>
      <c r="E99" s="2"/>
      <c r="F99" s="2"/>
      <c r="G99" s="2"/>
      <c r="H99" s="2"/>
      <c r="I99" s="2"/>
      <c r="J99" s="2"/>
      <c r="K99" s="2"/>
    </row>
    <row r="100" spans="1:21" ht="20.100000000000001" customHeight="1" x14ac:dyDescent="0.2">
      <c r="A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21" ht="20.100000000000001" customHeight="1" x14ac:dyDescent="0.2">
      <c r="A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21" ht="20.100000000000001" customHeight="1" x14ac:dyDescent="0.2">
      <c r="A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21" ht="20.100000000000001" customHeight="1" x14ac:dyDescent="0.2">
      <c r="A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21" ht="20.100000000000001" customHeight="1" x14ac:dyDescent="0.2">
      <c r="A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21" ht="30.95" customHeight="1" x14ac:dyDescent="0.2">
      <c r="A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21" ht="30.95" customHeight="1" x14ac:dyDescent="0.2">
      <c r="A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21" ht="30.95" customHeight="1" x14ac:dyDescent="0.2">
      <c r="A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21" ht="30.95" customHeight="1" x14ac:dyDescent="0.2">
      <c r="A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21" x14ac:dyDescent="0.2">
      <c r="C109" s="2"/>
      <c r="D109" s="2"/>
      <c r="E109" s="2"/>
      <c r="F109" s="2"/>
      <c r="G109" s="2"/>
      <c r="H109" s="2"/>
      <c r="I109" s="2"/>
      <c r="J109" s="2"/>
      <c r="K109" s="2"/>
    </row>
    <row r="110" spans="1:21" x14ac:dyDescent="0.2">
      <c r="C110" s="2"/>
      <c r="D110" s="2"/>
      <c r="E110" s="2"/>
      <c r="F110" s="2"/>
      <c r="G110" s="2"/>
      <c r="H110" s="2"/>
      <c r="I110" s="2"/>
      <c r="J110" s="2"/>
      <c r="K110" s="2"/>
    </row>
    <row r="111" spans="1:21" ht="30.95" customHeight="1" x14ac:dyDescent="0.2">
      <c r="A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21" x14ac:dyDescent="0.2">
      <c r="A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x14ac:dyDescent="0.2">
      <c r="A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">
      <c r="A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">
      <c r="A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">
      <c r="A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">
      <c r="A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C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C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C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C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C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C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C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C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C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C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C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C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C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C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C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C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C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C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C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C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C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C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C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C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C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C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C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C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C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C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C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C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C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C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C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C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C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C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C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C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C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C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C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C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C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C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C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C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C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C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C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C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C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C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C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C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C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C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C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C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C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C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C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C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C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C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C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C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C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C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C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C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C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C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C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C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C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C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C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C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C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C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C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C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C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C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C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C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C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C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C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C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C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C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C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C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C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C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C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C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C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C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C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C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C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C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C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C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C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C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C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C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C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C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C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C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C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C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C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C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C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C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C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C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C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C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C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C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C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C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C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C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C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C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C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C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C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C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C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C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C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C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C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C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C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C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C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C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C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C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C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C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C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C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C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C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C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C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C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C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C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C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C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C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C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C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C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C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C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C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C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C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C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C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C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C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C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C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C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C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C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C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C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C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C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C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C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C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C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C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C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C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C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C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C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C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C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C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C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C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C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C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C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C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C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C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C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C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C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C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C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C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C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C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C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C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C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C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C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C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C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C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C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C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C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C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C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C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C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C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C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C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C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C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C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C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C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C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C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C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C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C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C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C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C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C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C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C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C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C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C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C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C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C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C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C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C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C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C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C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C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C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C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C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C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C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C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C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C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C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C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C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C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C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C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C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C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C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C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C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C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C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C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C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C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C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C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C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C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C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C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C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C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C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C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C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C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C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C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C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C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C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C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C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C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C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C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C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C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C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C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C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C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C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C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C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C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C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C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C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C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C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C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C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C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C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C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C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C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C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C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C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C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</sheetData>
  <mergeCells count="22">
    <mergeCell ref="B90:H90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3" manualBreakCount="3">
    <brk id="58" min="1" max="21" man="1"/>
    <brk id="70" min="1" max="21" man="1"/>
    <brk id="83" min="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Johan Manuel Pérez Pérez</cp:lastModifiedBy>
  <cp:lastPrinted>2023-02-24T13:58:22Z</cp:lastPrinted>
  <dcterms:created xsi:type="dcterms:W3CDTF">2006-07-11T17:39:34Z</dcterms:created>
  <dcterms:modified xsi:type="dcterms:W3CDTF">2023-02-24T13:58:47Z</dcterms:modified>
</cp:coreProperties>
</file>